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50" windowWidth="17160" windowHeight="6150" firstSheet="1" activeTab="1"/>
  </bookViews>
  <sheets>
    <sheet name="foxz" sheetId="5" state="veryHidden" r:id="rId1"/>
    <sheet name="CK 2023 theo KB" sheetId="6" r:id="rId2"/>
    <sheet name="CK 2022 ban theo so thuc te" sheetId="4" state="hidden" r:id="rId3"/>
    <sheet name="Sheet2" sheetId="2" state="hidden" r:id="rId4"/>
    <sheet name="Sheet3" sheetId="3" state="hidden" r:id="rId5"/>
  </sheets>
  <externalReferences>
    <externalReference r:id="rId6"/>
  </externalReferences>
  <definedNames>
    <definedName name="chuong_pl_3_name" localSheetId="2">'CK 2022 ban theo so thuc te'!$A$4</definedName>
    <definedName name="chuong_pl_3_name" localSheetId="1">'CK 2023 theo KB'!$A$4</definedName>
  </definedNames>
  <calcPr calcId="144525"/>
</workbook>
</file>

<file path=xl/calcChain.xml><?xml version="1.0" encoding="utf-8"?>
<calcChain xmlns="http://schemas.openxmlformats.org/spreadsheetml/2006/main">
  <c r="K27" i="6" l="1"/>
  <c r="K30" i="6"/>
  <c r="K28" i="6"/>
  <c r="K25" i="6"/>
  <c r="J25" i="6" l="1"/>
  <c r="I25" i="6"/>
  <c r="I30" i="6"/>
  <c r="H27" i="6"/>
  <c r="G28" i="6"/>
  <c r="E26" i="6" l="1"/>
  <c r="G26" i="6"/>
  <c r="K26" i="6" s="1"/>
  <c r="M26" i="6" s="1"/>
  <c r="J26" i="6"/>
  <c r="N26" i="6"/>
  <c r="I27" i="6"/>
  <c r="E18" i="6" l="1"/>
  <c r="F18" i="6"/>
  <c r="G18" i="6"/>
  <c r="H18" i="6"/>
  <c r="I18" i="6"/>
  <c r="J18" i="6"/>
  <c r="K18" i="6"/>
  <c r="D18" i="6"/>
  <c r="K31" i="6" l="1"/>
  <c r="J31" i="6"/>
  <c r="E31" i="6"/>
  <c r="E30" i="6" s="1"/>
  <c r="O30" i="6"/>
  <c r="F27" i="6"/>
  <c r="D30" i="6"/>
  <c r="J29" i="6"/>
  <c r="E29" i="6"/>
  <c r="O28" i="6"/>
  <c r="D28" i="6"/>
  <c r="E25" i="6"/>
  <c r="N25" i="6"/>
  <c r="N24" i="6" s="1"/>
  <c r="N28" i="6" s="1"/>
  <c r="P25" i="6"/>
  <c r="F24" i="6"/>
  <c r="F10" i="6" s="1"/>
  <c r="D25" i="6"/>
  <c r="O24" i="6"/>
  <c r="H24" i="6"/>
  <c r="H10" i="6" s="1"/>
  <c r="G30" i="4"/>
  <c r="E28" i="6" l="1"/>
  <c r="E27" i="6" s="1"/>
  <c r="I29" i="6"/>
  <c r="O33" i="6"/>
  <c r="N29" i="6"/>
  <c r="I24" i="6"/>
  <c r="I10" i="6" s="1"/>
  <c r="D27" i="6"/>
  <c r="D24" i="6"/>
  <c r="D10" i="6" s="1"/>
  <c r="G27" i="6"/>
  <c r="N31" i="6"/>
  <c r="J27" i="6"/>
  <c r="J24" i="6"/>
  <c r="J10" i="6" s="1"/>
  <c r="G24" i="6"/>
  <c r="G10" i="6" s="1"/>
  <c r="O28" i="4"/>
  <c r="G25" i="4"/>
  <c r="O24" i="4"/>
  <c r="O30" i="4"/>
  <c r="G28" i="4"/>
  <c r="O33" i="4" l="1"/>
  <c r="E24" i="6"/>
  <c r="E10" i="6" s="1"/>
  <c r="K24" i="6"/>
  <c r="K10" i="6" s="1"/>
  <c r="P24" i="6"/>
  <c r="O27" i="6"/>
  <c r="O25" i="6" s="1"/>
  <c r="P30" i="6" l="1"/>
  <c r="I25" i="4"/>
  <c r="P25" i="4" s="1"/>
  <c r="K23" i="4" l="1"/>
  <c r="K29" i="4" l="1"/>
  <c r="K31" i="4"/>
  <c r="J31" i="4"/>
  <c r="E31" i="4"/>
  <c r="J26" i="4"/>
  <c r="J29" i="4"/>
  <c r="G26" i="4"/>
  <c r="K26" i="4" s="1"/>
  <c r="K21" i="4"/>
  <c r="E21" i="4"/>
  <c r="F21" i="4"/>
  <c r="G21" i="4"/>
  <c r="H21" i="4"/>
  <c r="I21" i="4"/>
  <c r="J21" i="4"/>
  <c r="D21" i="4"/>
  <c r="D18" i="4"/>
  <c r="E18" i="4"/>
  <c r="F18" i="4"/>
  <c r="G18" i="4"/>
  <c r="H18" i="4"/>
  <c r="I18" i="4"/>
  <c r="J20" i="4"/>
  <c r="J18" i="4" s="1"/>
  <c r="M26" i="4" l="1"/>
  <c r="N29" i="4"/>
  <c r="N26" i="4"/>
  <c r="N25" i="4"/>
  <c r="N24" i="4" s="1"/>
  <c r="K30" i="4" l="1"/>
  <c r="N28" i="4"/>
  <c r="E30" i="4"/>
  <c r="J30" i="4"/>
  <c r="F30" i="4"/>
  <c r="D30" i="4"/>
  <c r="E29" i="4"/>
  <c r="E28" i="4" s="1"/>
  <c r="K28" i="4"/>
  <c r="J28" i="4"/>
  <c r="F28" i="4"/>
  <c r="D28" i="4"/>
  <c r="E26" i="4"/>
  <c r="E25" i="4" s="1"/>
  <c r="K25" i="4"/>
  <c r="J25" i="4"/>
  <c r="F25" i="4"/>
  <c r="D25" i="4"/>
  <c r="E27" i="4" l="1"/>
  <c r="K27" i="4"/>
  <c r="D27" i="4"/>
  <c r="F27" i="4"/>
  <c r="H27" i="4"/>
  <c r="I27" i="4"/>
  <c r="N31" i="4"/>
  <c r="J27" i="4"/>
  <c r="G27" i="4"/>
  <c r="I24" i="4"/>
  <c r="J24" i="4"/>
  <c r="J10" i="4" s="1"/>
  <c r="D24" i="4"/>
  <c r="D10" i="4" s="1"/>
  <c r="F24" i="4"/>
  <c r="F10" i="4" s="1"/>
  <c r="K24" i="4"/>
  <c r="K10" i="4" s="1"/>
  <c r="G24" i="4"/>
  <c r="H24" i="4"/>
  <c r="H10" i="4" s="1"/>
  <c r="E24" i="4"/>
  <c r="E10" i="4" s="1"/>
  <c r="I10" i="4" l="1"/>
  <c r="O23" i="4"/>
  <c r="P24" i="4"/>
  <c r="P23" i="4" s="1"/>
  <c r="O27" i="4"/>
  <c r="G10" i="4"/>
  <c r="O25" i="4" l="1"/>
  <c r="P30" i="4"/>
</calcChain>
</file>

<file path=xl/sharedStrings.xml><?xml version="1.0" encoding="utf-8"?>
<sst xmlns="http://schemas.openxmlformats.org/spreadsheetml/2006/main" count="108" uniqueCount="49">
  <si>
    <t>Biểu mẫu : 03/CKTC-ĐTXD</t>
  </si>
  <si>
    <t>Tổng mức vốn vốn ĐT được duyệt</t>
  </si>
  <si>
    <t>Tổng dự toán được duyệt</t>
  </si>
  <si>
    <t>Giá trị khối lượng hoàn thành đã nghiệm thu</t>
  </si>
  <si>
    <t>Vốn đã thanh toán</t>
  </si>
  <si>
    <t>Lũy kế từ khởi công</t>
  </si>
  <si>
    <t>Lũy kế từ đầu năm</t>
  </si>
  <si>
    <t>Tổng số</t>
  </si>
  <si>
    <t>I</t>
  </si>
  <si>
    <t>Vốn thiết kế quy hoạch</t>
  </si>
  <si>
    <t>Dự án …</t>
  </si>
  <si>
    <t>II</t>
  </si>
  <si>
    <t>Vốn chuẩn bị đầu tư</t>
  </si>
  <si>
    <t>III</t>
  </si>
  <si>
    <t>Vốn thực hiện dự án</t>
  </si>
  <si>
    <t>A</t>
  </si>
  <si>
    <t>Dự án nhóm A</t>
  </si>
  <si>
    <t>B</t>
  </si>
  <si>
    <t>Nguồn vốn ODA địa phương vay lại</t>
  </si>
  <si>
    <t>Nguồn vốn NSTW (ODA)</t>
  </si>
  <si>
    <t>SỞ  TÀI NGUYÊN VÀ MÔI TRƯỜNG</t>
  </si>
  <si>
    <t>STT</t>
  </si>
  <si>
    <t>Nội dung</t>
  </si>
  <si>
    <t>Tăng cường quản lý đất đai và xây dựng cơ sở dữ liệu đất đai TP Lạng Sơn và 4 huyện Cao Lộc, Tràng Định, Bình Gia và Lộc Bình tỉnh Lạng Sơn</t>
  </si>
  <si>
    <t>Cân đối ngân sách địa phương</t>
  </si>
  <si>
    <t>CÔNG KHAI VỀ SỐ LIỆU QUYẾT TOÁN VỐN ĐẦU TƯ THEO NIÊN ĐỘ NĂM 2021</t>
  </si>
  <si>
    <t>Nguồn vốn ODA</t>
  </si>
  <si>
    <t>a</t>
  </si>
  <si>
    <t>b</t>
  </si>
  <si>
    <t xml:space="preserve">Tăng cường quản lý đất đai và xây dựng cơ sở dữ liệu đất đai TP Lạng Sơn và 3 huyện Cao Lộc, Bình Gia và Lộc Bình tỉnh Lạng Sơn </t>
  </si>
  <si>
    <t>Đơn vị: đồng</t>
  </si>
  <si>
    <t>UBND TỈNH LẠNG SƠN</t>
  </si>
  <si>
    <t>(Kèm theo Thông báo số         /TB-STNMT ngày     tháng 6 năm 2023 của Sở Tài nguyên và Môi trường)</t>
  </si>
  <si>
    <t>Kế hoạch vốn đầu tư năm 2022</t>
  </si>
  <si>
    <t>Dự án xây dựng cơ sở dữ liệu đất đai huyện Chi Lăng</t>
  </si>
  <si>
    <t>Dự án xây dựng hệ thống hồ sơ địa chính 46 xã thuộc 3 huyện Hữu Lũng, Lộc Bình và Đình Lập, tỉnh Lạng Sơn</t>
  </si>
  <si>
    <t>Chỉnh lý hệ thống hồ sơ địa chính và cơ sở dữ liệu đất đai sau khi sắp xếp lại đơn vị hành chính cấp xã thuộc huyện LB,BG,CL tỉnh LS</t>
  </si>
  <si>
    <t xml:space="preserve">Nguồn thu sử dụng đất </t>
  </si>
  <si>
    <t>Dự án xây dựng hệ thống hồ sơ địa chính 21 xã huyện Tràng Định, Văn Lãng, tỉnh Lạng Sơn</t>
  </si>
  <si>
    <t>Nguồn cân đối NSĐP</t>
  </si>
  <si>
    <t>Ghi chú (Tạm ứng, huỷ)</t>
  </si>
  <si>
    <t>Nhóm DA</t>
  </si>
  <si>
    <t>C</t>
  </si>
  <si>
    <t>Ghi chú ( huỷ)</t>
  </si>
  <si>
    <t>CÔNG KHAI VỀ SỐ LIỆU QUYẾT TOÁN VỐN ĐẦU TƯ THEO NIÊN ĐỘ NĂM 2023</t>
  </si>
  <si>
    <t>Dự án xây dựng hệ thống hồ sơ địa chính 33 xã thuộc các huyện Cao Lộc, Tràng định, Văn Lãng tỉnh Lạng Sơn</t>
  </si>
  <si>
    <t xml:space="preserve">DA Xác định ranh giới cắm mốc ranh giới SD đất, đo đạc chỉnh lý BĐ ĐC lập hồ sơ ranh giới SD đất cho các đối tượng có nguồn gốc từ nông lâm trường </t>
  </si>
  <si>
    <t>Kế hoạch vốn đầu tư năm 2023</t>
  </si>
  <si>
    <t>(Kèm theo Thông báo số 149/TB-STNMT ngày 14 tháng 6 năm 2024 của Sở Tài nguyên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</si>
</sst>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 _₫_-;\-* #,##0\ _₫_-;_-* &quot;-&quot;??\ _₫_-;_-@_-"/>
  </numFmts>
  <fonts count="36" x14ac:knownFonts="1">
    <font>
      <sz val="12"/>
      <color theme="1"/>
      <name val="Times New Roman"/>
      <family val="2"/>
    </font>
    <font>
      <b/>
      <i/>
      <sz val="10"/>
      <color rgb="FF000000"/>
      <name val="Times New Roman"/>
      <family val="1"/>
    </font>
    <font>
      <i/>
      <sz val="10"/>
      <color rgb="FF000000"/>
      <name val="Times New Roman"/>
      <family val="1"/>
    </font>
    <font>
      <sz val="10"/>
      <color rgb="FF000000"/>
      <name val="Times New Roman"/>
      <family val="1"/>
    </font>
    <font>
      <b/>
      <sz val="10.5"/>
      <color rgb="FF000000"/>
      <name val="Arial"/>
      <family val="2"/>
    </font>
    <font>
      <sz val="12"/>
      <color theme="1"/>
      <name val=".VnTime"/>
      <family val="2"/>
    </font>
    <font>
      <sz val="12"/>
      <color theme="1"/>
      <name val="Times New Roman"/>
      <family val="2"/>
    </font>
    <font>
      <sz val="8"/>
      <name val="Times New Roman"/>
      <family val="1"/>
    </font>
    <font>
      <sz val="10"/>
      <name val="Times New Roman"/>
      <family val="1"/>
    </font>
    <font>
      <b/>
      <sz val="10"/>
      <color rgb="FF000000"/>
      <name val="Times New Roman"/>
      <family val="1"/>
    </font>
    <font>
      <b/>
      <sz val="10"/>
      <name val="Times New Roman"/>
      <family val="1"/>
    </font>
    <font>
      <b/>
      <sz val="12"/>
      <color rgb="FF000000"/>
      <name val="Times New Roman"/>
      <family val="1"/>
    </font>
    <font>
      <b/>
      <sz val="14"/>
      <color rgb="FF000000"/>
      <name val="Times New Roman"/>
      <family val="1"/>
    </font>
    <font>
      <i/>
      <sz val="14"/>
      <color rgb="FF000000"/>
      <name val="Times New Roman"/>
      <family val="1"/>
    </font>
    <font>
      <sz val="10"/>
      <color theme="1"/>
      <name val="Times New Roman"/>
      <family val="1"/>
    </font>
    <font>
      <b/>
      <i/>
      <sz val="10"/>
      <color theme="1"/>
      <name val="Times New Roman"/>
      <family val="1"/>
    </font>
    <font>
      <i/>
      <sz val="10"/>
      <color theme="1"/>
      <name val="Times New Roman"/>
      <family val="1"/>
    </font>
    <font>
      <b/>
      <sz val="10"/>
      <color theme="1"/>
      <name val="Times New Roman"/>
      <family val="1"/>
    </font>
    <font>
      <b/>
      <sz val="12"/>
      <color theme="1"/>
      <name val="Times New Roman"/>
      <family val="1"/>
    </font>
    <font>
      <i/>
      <sz val="12"/>
      <color rgb="FF000000"/>
      <name val="Times New Roman"/>
      <family val="1"/>
    </font>
    <font>
      <sz val="9"/>
      <name val="Times New Roman"/>
      <family val="1"/>
    </font>
    <font>
      <sz val="12"/>
      <name val="Times New Roman"/>
      <family val="1"/>
    </font>
    <font>
      <sz val="10"/>
      <color rgb="FF0070C0"/>
      <name val="Times New Roman"/>
      <family val="1"/>
    </font>
    <font>
      <sz val="12"/>
      <color rgb="FF0070C0"/>
      <name val="Times New Roman"/>
      <family val="1"/>
    </font>
    <font>
      <sz val="8"/>
      <color rgb="FF0070C0"/>
      <name val="Times New Roman"/>
      <family val="1"/>
    </font>
    <font>
      <b/>
      <i/>
      <sz val="10"/>
      <name val="Times New Roman"/>
      <family val="1"/>
    </font>
    <font>
      <i/>
      <sz val="10"/>
      <name val="Times New Roman"/>
      <family val="1"/>
    </font>
    <font>
      <b/>
      <sz val="9"/>
      <name val="Times New Roman"/>
      <family val="1"/>
    </font>
    <font>
      <sz val="12"/>
      <color theme="1"/>
      <name val="Times New Roman"/>
      <family val="1"/>
    </font>
    <font>
      <sz val="8"/>
      <color indexed="8"/>
      <name val="Times New Roman"/>
      <family val="1"/>
    </font>
    <font>
      <sz val="8"/>
      <color theme="1"/>
      <name val="Times New Roman"/>
      <family val="1"/>
    </font>
    <font>
      <b/>
      <sz val="10"/>
      <color rgb="FF0000FF"/>
      <name val="Times New Roman"/>
      <family val="1"/>
    </font>
    <font>
      <sz val="12"/>
      <color rgb="FF0000FF"/>
      <name val="Times New Roman"/>
      <family val="1"/>
    </font>
    <font>
      <b/>
      <sz val="12"/>
      <color rgb="FF0000FF"/>
      <name val="Times New Roman"/>
      <family val="1"/>
    </font>
    <font>
      <sz val="10"/>
      <color rgb="FF0000FF"/>
      <name val="Times New Roman"/>
      <family val="1"/>
    </font>
    <font>
      <sz val="8"/>
      <color rgb="FF0000FF"/>
      <name val="Times New Roman"/>
      <family val="1"/>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6" fillId="0" borderId="0" applyFont="0" applyFill="0" applyBorder="0" applyAlignment="0" applyProtection="0"/>
  </cellStyleXfs>
  <cellXfs count="119">
    <xf numFmtId="0" fontId="0" fillId="0" borderId="0" xfId="0"/>
    <xf numFmtId="0" fontId="5" fillId="0" borderId="0" xfId="0" applyFont="1" applyAlignment="1">
      <alignment horizontal="justify" vertical="center"/>
    </xf>
    <xf numFmtId="0" fontId="3" fillId="2" borderId="2" xfId="0" applyFont="1" applyFill="1" applyBorder="1" applyAlignment="1">
      <alignment vertical="center" wrapText="1"/>
    </xf>
    <xf numFmtId="0" fontId="4" fillId="2" borderId="0" xfId="0" applyFont="1" applyFill="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Font="1"/>
    <xf numFmtId="0" fontId="16" fillId="2" borderId="2" xfId="0" applyFont="1" applyFill="1" applyBorder="1" applyAlignment="1">
      <alignment vertical="center" wrapText="1"/>
    </xf>
    <xf numFmtId="0" fontId="14" fillId="0" borderId="0" xfId="0" applyFont="1"/>
    <xf numFmtId="164" fontId="14" fillId="0" borderId="0" xfId="0" applyNumberFormat="1" applyFont="1"/>
    <xf numFmtId="0" fontId="0" fillId="3" borderId="0" xfId="0" applyFill="1"/>
    <xf numFmtId="0" fontId="2" fillId="2" borderId="2" xfId="0" applyFont="1" applyFill="1" applyBorder="1" applyAlignment="1">
      <alignment vertical="center" wrapText="1"/>
    </xf>
    <xf numFmtId="164" fontId="0" fillId="3" borderId="0" xfId="0" applyNumberFormat="1" applyFill="1"/>
    <xf numFmtId="165" fontId="0" fillId="0" borderId="0" xfId="0" applyNumberFormat="1"/>
    <xf numFmtId="0" fontId="18" fillId="0" borderId="0" xfId="0" applyFont="1"/>
    <xf numFmtId="164" fontId="18" fillId="0" borderId="0" xfId="0" applyNumberFormat="1" applyFont="1"/>
    <xf numFmtId="0" fontId="2" fillId="2" borderId="2" xfId="0" applyFont="1" applyFill="1" applyBorder="1" applyAlignment="1">
      <alignment vertical="center" wrapText="1"/>
    </xf>
    <xf numFmtId="0" fontId="15"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2" borderId="6" xfId="0" applyFont="1" applyFill="1" applyBorder="1" applyAlignment="1">
      <alignment vertical="center" wrapText="1"/>
    </xf>
    <xf numFmtId="0" fontId="2"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0" fillId="4" borderId="5" xfId="0" applyFont="1" applyFill="1" applyBorder="1" applyAlignment="1">
      <alignment vertical="center" wrapText="1"/>
    </xf>
    <xf numFmtId="164" fontId="9" fillId="2" borderId="6" xfId="0" applyNumberFormat="1" applyFont="1" applyFill="1" applyBorder="1" applyAlignment="1">
      <alignment vertical="center" wrapText="1"/>
    </xf>
    <xf numFmtId="0" fontId="9" fillId="2" borderId="5" xfId="0" applyFont="1" applyFill="1" applyBorder="1" applyAlignment="1">
      <alignment vertical="center" wrapText="1"/>
    </xf>
    <xf numFmtId="0" fontId="21" fillId="0" borderId="0" xfId="0" applyFont="1"/>
    <xf numFmtId="0" fontId="22" fillId="0" borderId="5" xfId="0" applyFont="1" applyFill="1" applyBorder="1" applyAlignment="1">
      <alignment vertical="center" wrapText="1"/>
    </xf>
    <xf numFmtId="0" fontId="23" fillId="0" borderId="0" xfId="0" applyFont="1"/>
    <xf numFmtId="164" fontId="23" fillId="0" borderId="0" xfId="0" applyNumberFormat="1" applyFont="1"/>
    <xf numFmtId="0" fontId="23" fillId="3" borderId="0" xfId="0" applyFont="1" applyFill="1"/>
    <xf numFmtId="164" fontId="23" fillId="3" borderId="0" xfId="0" applyNumberFormat="1" applyFont="1" applyFill="1"/>
    <xf numFmtId="0" fontId="20" fillId="4" borderId="5" xfId="0" applyFont="1" applyFill="1" applyBorder="1" applyAlignment="1">
      <alignment horizontal="center" vertical="center" wrapText="1"/>
    </xf>
    <xf numFmtId="0" fontId="26" fillId="2" borderId="5" xfId="0" applyFont="1" applyFill="1" applyBorder="1" applyAlignment="1">
      <alignment vertical="center" wrapText="1"/>
    </xf>
    <xf numFmtId="0" fontId="27" fillId="4" borderId="5" xfId="0" applyFont="1" applyFill="1" applyBorder="1" applyAlignment="1">
      <alignment vertical="center" wrapText="1"/>
    </xf>
    <xf numFmtId="0" fontId="27" fillId="4" borderId="5" xfId="0" applyFont="1" applyFill="1" applyBorder="1" applyAlignment="1">
      <alignment horizontal="center" vertical="center" wrapText="1"/>
    </xf>
    <xf numFmtId="0" fontId="7" fillId="3" borderId="9" xfId="0" applyFont="1" applyFill="1" applyBorder="1" applyAlignment="1">
      <alignment vertical="center" wrapText="1"/>
    </xf>
    <xf numFmtId="164" fontId="8" fillId="3" borderId="9" xfId="1" applyNumberFormat="1" applyFont="1" applyFill="1" applyBorder="1" applyAlignment="1">
      <alignment horizontal="center" vertical="center" wrapText="1"/>
    </xf>
    <xf numFmtId="164" fontId="14" fillId="3" borderId="9"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8" fillId="3" borderId="0" xfId="0" applyFont="1" applyFill="1"/>
    <xf numFmtId="164" fontId="28" fillId="3" borderId="0" xfId="0" applyNumberFormat="1" applyFont="1" applyFill="1"/>
    <xf numFmtId="0" fontId="3" fillId="3" borderId="5" xfId="0" applyFont="1" applyFill="1" applyBorder="1" applyAlignment="1">
      <alignment horizontal="center" vertical="center" wrapText="1"/>
    </xf>
    <xf numFmtId="0" fontId="7" fillId="3" borderId="5" xfId="0" applyFont="1" applyFill="1" applyBorder="1" applyAlignment="1">
      <alignment vertical="center" wrapText="1"/>
    </xf>
    <xf numFmtId="164" fontId="8" fillId="3" borderId="5" xfId="1" applyNumberFormat="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0" fontId="2" fillId="2" borderId="4" xfId="0" applyFont="1" applyFill="1" applyBorder="1" applyAlignment="1">
      <alignment vertical="center" wrapText="1"/>
    </xf>
    <xf numFmtId="0" fontId="16" fillId="2" borderId="4" xfId="0" applyFont="1" applyFill="1" applyBorder="1" applyAlignment="1">
      <alignment vertical="center" wrapText="1"/>
    </xf>
    <xf numFmtId="0" fontId="8" fillId="2" borderId="5" xfId="0" applyFont="1" applyFill="1" applyBorder="1" applyAlignment="1">
      <alignment horizontal="center" vertical="center" wrapText="1"/>
    </xf>
    <xf numFmtId="0" fontId="10" fillId="2" borderId="5" xfId="0" applyFont="1" applyFill="1" applyBorder="1" applyAlignment="1">
      <alignment vertical="center" wrapText="1"/>
    </xf>
    <xf numFmtId="3" fontId="10" fillId="2" borderId="5" xfId="0" applyNumberFormat="1" applyFont="1" applyFill="1" applyBorder="1" applyAlignment="1">
      <alignment vertical="center" wrapText="1"/>
    </xf>
    <xf numFmtId="3" fontId="25" fillId="2" borderId="5" xfId="0" applyNumberFormat="1" applyFont="1" applyFill="1" applyBorder="1" applyAlignment="1">
      <alignment vertical="center" wrapText="1"/>
    </xf>
    <xf numFmtId="3" fontId="20" fillId="5" borderId="5" xfId="0" applyNumberFormat="1" applyFont="1" applyFill="1" applyBorder="1" applyAlignment="1">
      <alignment horizontal="center" vertical="center" wrapText="1"/>
    </xf>
    <xf numFmtId="3" fontId="20" fillId="5" borderId="5" xfId="0" applyNumberFormat="1" applyFont="1" applyFill="1" applyBorder="1" applyAlignment="1">
      <alignment horizontal="right" vertical="center" wrapText="1"/>
    </xf>
    <xf numFmtId="3" fontId="27" fillId="5" borderId="5" xfId="0" applyNumberFormat="1" applyFont="1" applyFill="1" applyBorder="1" applyAlignment="1">
      <alignment horizontal="right" vertical="center" wrapText="1"/>
    </xf>
    <xf numFmtId="3" fontId="8" fillId="2" borderId="5" xfId="0" applyNumberFormat="1" applyFont="1" applyFill="1" applyBorder="1" applyAlignment="1">
      <alignment horizontal="right" vertical="center" wrapText="1"/>
    </xf>
    <xf numFmtId="0" fontId="9" fillId="2" borderId="5" xfId="0" applyFont="1" applyFill="1" applyBorder="1" applyAlignment="1">
      <alignment horizontal="center" vertical="center" wrapText="1"/>
    </xf>
    <xf numFmtId="164" fontId="9" fillId="2" borderId="5" xfId="0" applyNumberFormat="1" applyFont="1" applyFill="1" applyBorder="1" applyAlignment="1">
      <alignment vertical="center" wrapText="1"/>
    </xf>
    <xf numFmtId="164" fontId="17" fillId="0" borderId="5" xfId="1"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164" fontId="22" fillId="0" borderId="5" xfId="1" applyNumberFormat="1" applyFont="1" applyFill="1" applyBorder="1" applyAlignment="1">
      <alignment horizontal="center" vertical="center" wrapText="1"/>
    </xf>
    <xf numFmtId="164" fontId="22" fillId="0" borderId="5" xfId="1" applyNumberFormat="1" applyFont="1" applyBorder="1" applyAlignment="1">
      <alignment horizontal="center" vertical="center" wrapText="1"/>
    </xf>
    <xf numFmtId="165" fontId="22" fillId="0" borderId="5" xfId="1" applyNumberFormat="1" applyFont="1" applyFill="1" applyBorder="1" applyAlignment="1">
      <alignment horizontal="center" vertical="center" wrapText="1"/>
    </xf>
    <xf numFmtId="0" fontId="17" fillId="0" borderId="5" xfId="0" applyFont="1" applyFill="1" applyBorder="1" applyAlignment="1">
      <alignment vertical="center" wrapText="1"/>
    </xf>
    <xf numFmtId="0" fontId="22" fillId="3" borderId="5" xfId="0" applyFont="1" applyFill="1" applyBorder="1" applyAlignment="1">
      <alignment horizontal="center" vertical="center" wrapText="1"/>
    </xf>
    <xf numFmtId="0" fontId="24" fillId="3" borderId="5" xfId="0" applyFont="1" applyFill="1" applyBorder="1" applyAlignment="1">
      <alignment vertical="center" wrapText="1"/>
    </xf>
    <xf numFmtId="164" fontId="22" fillId="3" borderId="5" xfId="1" applyNumberFormat="1" applyFont="1" applyFill="1" applyBorder="1" applyAlignment="1">
      <alignment horizontal="center" vertical="center" wrapText="1"/>
    </xf>
    <xf numFmtId="0" fontId="2" fillId="2" borderId="2" xfId="0" applyFont="1" applyFill="1" applyBorder="1" applyAlignment="1">
      <alignment vertical="center" wrapText="1"/>
    </xf>
    <xf numFmtId="164" fontId="0" fillId="0" borderId="0" xfId="0" applyNumberFormat="1"/>
    <xf numFmtId="164" fontId="0" fillId="0" borderId="0" xfId="1" applyNumberFormat="1" applyFont="1"/>
    <xf numFmtId="164" fontId="28" fillId="3" borderId="0" xfId="1" applyNumberFormat="1" applyFont="1" applyFill="1"/>
    <xf numFmtId="164" fontId="23" fillId="3" borderId="0" xfId="1" applyNumberFormat="1" applyFont="1" applyFill="1"/>
    <xf numFmtId="164" fontId="0" fillId="3" borderId="0" xfId="1" applyNumberFormat="1" applyFont="1" applyFill="1"/>
    <xf numFmtId="164" fontId="14" fillId="0" borderId="0" xfId="1" applyNumberFormat="1" applyFont="1"/>
    <xf numFmtId="164" fontId="18" fillId="0" borderId="0" xfId="1" applyNumberFormat="1" applyFont="1"/>
    <xf numFmtId="164" fontId="21" fillId="0" borderId="0" xfId="0" applyNumberFormat="1" applyFont="1"/>
    <xf numFmtId="0" fontId="29" fillId="4" borderId="5" xfId="0" applyFont="1" applyFill="1" applyBorder="1" applyAlignment="1">
      <alignment vertical="center" wrapText="1"/>
    </xf>
    <xf numFmtId="3" fontId="20" fillId="5" borderId="5" xfId="0" applyNumberFormat="1" applyFont="1" applyFill="1" applyBorder="1" applyAlignment="1">
      <alignment horizontal="center" wrapText="1"/>
    </xf>
    <xf numFmtId="3" fontId="30" fillId="5" borderId="10" xfId="0" applyNumberFormat="1" applyFont="1" applyFill="1" applyBorder="1" applyAlignment="1">
      <alignment horizontal="center" wrapText="1"/>
    </xf>
    <xf numFmtId="3" fontId="20" fillId="5" borderId="5" xfId="0" applyNumberFormat="1" applyFont="1" applyFill="1" applyBorder="1" applyAlignment="1">
      <alignment horizontal="right" wrapText="1"/>
    </xf>
    <xf numFmtId="0" fontId="26" fillId="2" borderId="5" xfId="0" applyFont="1" applyFill="1" applyBorder="1" applyAlignment="1">
      <alignment wrapText="1"/>
    </xf>
    <xf numFmtId="0" fontId="31" fillId="2" borderId="5" xfId="0" applyFont="1" applyFill="1" applyBorder="1" applyAlignment="1">
      <alignment horizontal="center" vertical="center" wrapText="1"/>
    </xf>
    <xf numFmtId="0" fontId="31" fillId="2" borderId="5" xfId="0" applyFont="1" applyFill="1" applyBorder="1" applyAlignment="1">
      <alignment vertical="center" wrapText="1"/>
    </xf>
    <xf numFmtId="164" fontId="31" fillId="2" borderId="5" xfId="0" applyNumberFormat="1" applyFont="1" applyFill="1" applyBorder="1" applyAlignment="1">
      <alignment vertical="center" wrapText="1"/>
    </xf>
    <xf numFmtId="164" fontId="32" fillId="0" borderId="0" xfId="0" applyNumberFormat="1" applyFont="1"/>
    <xf numFmtId="0" fontId="32" fillId="0" borderId="0" xfId="0" applyFont="1"/>
    <xf numFmtId="165" fontId="32" fillId="0" borderId="0" xfId="0" applyNumberFormat="1" applyFont="1"/>
    <xf numFmtId="164" fontId="33" fillId="0" borderId="0" xfId="0" applyNumberFormat="1" applyFont="1"/>
    <xf numFmtId="164" fontId="31" fillId="0" borderId="5" xfId="1" applyNumberFormat="1" applyFont="1" applyFill="1" applyBorder="1" applyAlignment="1">
      <alignment horizontal="center" vertical="center" wrapText="1"/>
    </xf>
    <xf numFmtId="164" fontId="32" fillId="0" borderId="0" xfId="1" applyNumberFormat="1" applyFont="1"/>
    <xf numFmtId="0" fontId="34" fillId="2" borderId="5" xfId="0" applyFont="1" applyFill="1" applyBorder="1" applyAlignment="1">
      <alignment horizontal="center" vertical="center" wrapText="1"/>
    </xf>
    <xf numFmtId="0" fontId="34" fillId="0" borderId="5" xfId="0" applyFont="1" applyFill="1" applyBorder="1" applyAlignment="1">
      <alignment vertical="center" wrapText="1"/>
    </xf>
    <xf numFmtId="164" fontId="34" fillId="0"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165" fontId="34" fillId="0" borderId="5" xfId="1" applyNumberFormat="1" applyFont="1" applyFill="1" applyBorder="1" applyAlignment="1">
      <alignment horizontal="center" vertical="center" wrapText="1"/>
    </xf>
    <xf numFmtId="0" fontId="31" fillId="0" borderId="5" xfId="0" applyFont="1" applyFill="1" applyBorder="1" applyAlignment="1">
      <alignment vertical="center" wrapText="1"/>
    </xf>
    <xf numFmtId="0" fontId="33" fillId="0" borderId="0" xfId="0" applyFont="1"/>
    <xf numFmtId="0" fontId="34" fillId="3" borderId="5" xfId="0" applyFont="1" applyFill="1" applyBorder="1" applyAlignment="1">
      <alignment horizontal="center" vertical="center" wrapText="1"/>
    </xf>
    <xf numFmtId="0" fontId="35" fillId="3" borderId="5" xfId="0" applyFont="1" applyFill="1" applyBorder="1" applyAlignment="1">
      <alignment vertical="center" wrapText="1"/>
    </xf>
    <xf numFmtId="164" fontId="34" fillId="3" borderId="5" xfId="1" applyNumberFormat="1" applyFont="1" applyFill="1" applyBorder="1" applyAlignment="1">
      <alignment horizontal="center" vertical="center" wrapText="1"/>
    </xf>
    <xf numFmtId="0" fontId="32" fillId="3" borderId="0" xfId="0" applyFont="1" applyFill="1"/>
    <xf numFmtId="164" fontId="32" fillId="3" borderId="0" xfId="0" applyNumberFormat="1" applyFont="1" applyFill="1"/>
    <xf numFmtId="164" fontId="32" fillId="3" borderId="0" xfId="1" applyNumberFormat="1" applyFont="1" applyFill="1"/>
    <xf numFmtId="0" fontId="19" fillId="0" borderId="3" xfId="0" applyFont="1" applyBorder="1" applyAlignment="1">
      <alignment horizontal="right" vertical="center"/>
    </xf>
    <xf numFmtId="0" fontId="0" fillId="0" borderId="0" xfId="0" applyAlignment="1">
      <alignment horizontal="center"/>
    </xf>
    <xf numFmtId="0" fontId="11" fillId="0" borderId="0" xfId="0" applyFont="1" applyAlignment="1">
      <alignment horizontal="center" vertical="center"/>
    </xf>
    <xf numFmtId="0" fontId="1" fillId="0" borderId="0" xfId="0" applyFont="1" applyAlignment="1">
      <alignment horizontal="right" vertical="center"/>
    </xf>
    <xf numFmtId="0" fontId="12" fillId="0" borderId="0" xfId="0" applyFont="1" applyAlignment="1">
      <alignment horizontal="center" vertical="center"/>
    </xf>
    <xf numFmtId="0" fontId="19" fillId="0" borderId="0" xfId="0" applyFont="1" applyAlignment="1">
      <alignment horizontal="center"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2"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228600</xdr:rowOff>
    </xdr:from>
    <xdr:to>
      <xdr:col>3</xdr:col>
      <xdr:colOff>266700</xdr:colOff>
      <xdr:row>1</xdr:row>
      <xdr:rowOff>228600</xdr:rowOff>
    </xdr:to>
    <xdr:cxnSp macro="">
      <xdr:nvCxnSpPr>
        <xdr:cNvPr id="2" name="Straight Connector 1">
          <a:extLst>
            <a:ext uri="{FF2B5EF4-FFF2-40B4-BE49-F238E27FC236}">
              <a16:creationId xmlns="" xmlns:a16="http://schemas.microsoft.com/office/drawing/2014/main" id="{00000000-0008-0000-0100-000002000000}"/>
            </a:ext>
          </a:extLst>
        </xdr:cNvPr>
        <xdr:cNvCxnSpPr/>
      </xdr:nvCxnSpPr>
      <xdr:spPr>
        <a:xfrm>
          <a:off x="771525" y="428625"/>
          <a:ext cx="1895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447675</xdr:colOff>
      <xdr:row>1</xdr:row>
      <xdr:rowOff>228600</xdr:rowOff>
    </xdr:from>
    <xdr:to>
      <xdr:col>3</xdr:col>
      <xdr:colOff>266700</xdr:colOff>
      <xdr:row>1</xdr:row>
      <xdr:rowOff>228600</xdr:rowOff>
    </xdr:to>
    <xdr:cxnSp macro="">
      <xdr:nvCxnSpPr>
        <xdr:cNvPr id="2" name="Straight Connector 1">
          <a:extLst>
            <a:ext uri="{FF2B5EF4-FFF2-40B4-BE49-F238E27FC236}">
              <a16:creationId xmlns="" xmlns:a16="http://schemas.microsoft.com/office/drawing/2014/main" id="{00000000-0008-0000-0200-000002000000}"/>
            </a:ext>
          </a:extLst>
        </xdr:cNvPr>
        <xdr:cNvCxnSpPr/>
      </xdr:nvCxnSpPr>
      <xdr:spPr>
        <a:xfrm>
          <a:off x="771525" y="428625"/>
          <a:ext cx="1371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20VILG.%20CMAI/DA%20VILG/S&#7889;%20li&#7879;u%20-Di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ực tế giải ngân "/>
      <sheetName val="Nguồn vốn"/>
      <sheetName val="Sheet2"/>
      <sheetName val="Sheet3"/>
    </sheetNames>
    <sheetDataSet>
      <sheetData sheetId="0">
        <row r="38">
          <cell r="W38">
            <v>598052045</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topLeftCell="A18" workbookViewId="0">
      <selection activeCell="S9" sqref="S9"/>
    </sheetView>
  </sheetViews>
  <sheetFormatPr defaultRowHeight="15.75" x14ac:dyDescent="0.25"/>
  <cols>
    <col min="1" max="1" width="4.25" customWidth="1"/>
    <col min="2" max="2" width="20.375" customWidth="1"/>
    <col min="3" max="3" width="4.875" customWidth="1"/>
    <col min="4" max="4" width="14.125" customWidth="1"/>
    <col min="5" max="5" width="13.75" customWidth="1"/>
    <col min="6" max="6" width="12.25" style="6" customWidth="1"/>
    <col min="7" max="7" width="13.5" style="6" customWidth="1"/>
    <col min="8" max="8" width="11.625" customWidth="1"/>
    <col min="9" max="9" width="13.375" customWidth="1"/>
    <col min="10" max="10" width="12.5" customWidth="1"/>
    <col min="11" max="11" width="12.875" customWidth="1"/>
    <col min="12" max="12" width="14.375" customWidth="1"/>
    <col min="13" max="13" width="13.75" hidden="1" customWidth="1"/>
    <col min="14" max="14" width="23.75" hidden="1" customWidth="1"/>
    <col min="15" max="15" width="13.375" hidden="1" customWidth="1"/>
    <col min="16" max="16" width="13.75" hidden="1" customWidth="1"/>
  </cols>
  <sheetData>
    <row r="1" spans="1:11" x14ac:dyDescent="0.25">
      <c r="A1" s="105" t="s">
        <v>31</v>
      </c>
      <c r="B1" s="105"/>
      <c r="C1" s="105"/>
      <c r="D1" s="105"/>
    </row>
    <row r="2" spans="1:11" ht="20.25" customHeight="1" x14ac:dyDescent="0.25">
      <c r="A2" s="106" t="s">
        <v>20</v>
      </c>
      <c r="B2" s="106"/>
      <c r="C2" s="106"/>
      <c r="D2" s="106"/>
    </row>
    <row r="3" spans="1:11" ht="19.5" customHeight="1" x14ac:dyDescent="0.25">
      <c r="A3" s="107" t="s">
        <v>0</v>
      </c>
      <c r="B3" s="107"/>
      <c r="C3" s="107"/>
      <c r="D3" s="107"/>
      <c r="E3" s="107"/>
      <c r="F3" s="107"/>
      <c r="G3" s="107"/>
      <c r="H3" s="107"/>
      <c r="I3" s="107"/>
      <c r="J3" s="107"/>
      <c r="K3" s="107"/>
    </row>
    <row r="4" spans="1:11" ht="21.75" customHeight="1" x14ac:dyDescent="0.25">
      <c r="A4" s="108" t="s">
        <v>44</v>
      </c>
      <c r="B4" s="108"/>
      <c r="C4" s="108"/>
      <c r="D4" s="108"/>
      <c r="E4" s="108"/>
      <c r="F4" s="108"/>
      <c r="G4" s="108"/>
      <c r="H4" s="108"/>
      <c r="I4" s="108"/>
      <c r="J4" s="108"/>
      <c r="K4" s="108"/>
    </row>
    <row r="5" spans="1:11" ht="21.75" customHeight="1" x14ac:dyDescent="0.25">
      <c r="A5" s="109" t="s">
        <v>48</v>
      </c>
      <c r="B5" s="109"/>
      <c r="C5" s="109"/>
      <c r="D5" s="109"/>
      <c r="E5" s="109"/>
      <c r="F5" s="109"/>
      <c r="G5" s="109"/>
      <c r="H5" s="109"/>
      <c r="I5" s="109"/>
      <c r="J5" s="109"/>
      <c r="K5" s="109"/>
    </row>
    <row r="6" spans="1:11" ht="18" customHeight="1" x14ac:dyDescent="0.25">
      <c r="A6" s="104" t="s">
        <v>30</v>
      </c>
      <c r="B6" s="104"/>
      <c r="C6" s="104"/>
      <c r="D6" s="104"/>
      <c r="E6" s="104"/>
      <c r="F6" s="104"/>
      <c r="G6" s="104"/>
      <c r="H6" s="104"/>
      <c r="I6" s="104"/>
      <c r="J6" s="104"/>
      <c r="K6" s="104"/>
    </row>
    <row r="7" spans="1:11" ht="36" customHeight="1" x14ac:dyDescent="0.25">
      <c r="A7" s="111" t="s">
        <v>21</v>
      </c>
      <c r="B7" s="111" t="s">
        <v>22</v>
      </c>
      <c r="C7" s="114" t="s">
        <v>41</v>
      </c>
      <c r="D7" s="111" t="s">
        <v>1</v>
      </c>
      <c r="E7" s="111" t="s">
        <v>2</v>
      </c>
      <c r="F7" s="116" t="s">
        <v>47</v>
      </c>
      <c r="G7" s="110" t="s">
        <v>3</v>
      </c>
      <c r="H7" s="110"/>
      <c r="I7" s="110" t="s">
        <v>4</v>
      </c>
      <c r="J7" s="110"/>
      <c r="K7" s="111" t="s">
        <v>43</v>
      </c>
    </row>
    <row r="8" spans="1:11" ht="27" x14ac:dyDescent="0.25">
      <c r="A8" s="112"/>
      <c r="B8" s="112"/>
      <c r="C8" s="115"/>
      <c r="D8" s="112"/>
      <c r="E8" s="112"/>
      <c r="F8" s="117"/>
      <c r="G8" s="17" t="s">
        <v>5</v>
      </c>
      <c r="H8" s="18" t="s">
        <v>6</v>
      </c>
      <c r="I8" s="18" t="s">
        <v>5</v>
      </c>
      <c r="J8" s="18" t="s">
        <v>6</v>
      </c>
      <c r="K8" s="112"/>
    </row>
    <row r="9" spans="1:11" x14ac:dyDescent="0.25">
      <c r="A9" s="20">
        <v>1</v>
      </c>
      <c r="B9" s="20">
        <v>2</v>
      </c>
      <c r="C9" s="20"/>
      <c r="D9" s="20">
        <v>3</v>
      </c>
      <c r="E9" s="20">
        <v>4</v>
      </c>
      <c r="F9" s="21">
        <v>5</v>
      </c>
      <c r="G9" s="21">
        <v>6</v>
      </c>
      <c r="H9" s="20">
        <v>7</v>
      </c>
      <c r="I9" s="20">
        <v>8</v>
      </c>
      <c r="J9" s="20">
        <v>9</v>
      </c>
      <c r="K9" s="20">
        <v>10</v>
      </c>
    </row>
    <row r="10" spans="1:11" ht="28.5" customHeight="1" x14ac:dyDescent="0.25">
      <c r="A10" s="39"/>
      <c r="B10" s="19" t="s">
        <v>7</v>
      </c>
      <c r="C10" s="19"/>
      <c r="D10" s="23">
        <f>D18+D24</f>
        <v>556294000988</v>
      </c>
      <c r="E10" s="23">
        <f t="shared" ref="E10:K10" si="0">E18+E24</f>
        <v>556294000988</v>
      </c>
      <c r="F10" s="23">
        <f t="shared" si="0"/>
        <v>60068000000</v>
      </c>
      <c r="G10" s="23">
        <f t="shared" si="0"/>
        <v>438452293318</v>
      </c>
      <c r="H10" s="23">
        <f t="shared" si="0"/>
        <v>1716199000</v>
      </c>
      <c r="I10" s="23">
        <f t="shared" si="0"/>
        <v>158698773094</v>
      </c>
      <c r="J10" s="23">
        <f t="shared" si="0"/>
        <v>39657978369</v>
      </c>
      <c r="K10" s="23">
        <f t="shared" si="0"/>
        <v>10507801000</v>
      </c>
    </row>
    <row r="11" spans="1:11" hidden="1" x14ac:dyDescent="0.25">
      <c r="A11" s="4" t="s">
        <v>8</v>
      </c>
      <c r="B11" s="113" t="s">
        <v>9</v>
      </c>
      <c r="C11" s="113"/>
      <c r="D11" s="113"/>
      <c r="E11" s="68"/>
      <c r="F11" s="7"/>
      <c r="G11" s="7"/>
      <c r="H11" s="68"/>
      <c r="I11" s="68"/>
      <c r="J11" s="68"/>
      <c r="K11" s="68"/>
    </row>
    <row r="12" spans="1:11" hidden="1" x14ac:dyDescent="0.25">
      <c r="A12" s="4">
        <v>1</v>
      </c>
      <c r="B12" s="68" t="s">
        <v>10</v>
      </c>
      <c r="C12" s="68"/>
      <c r="D12" s="68"/>
      <c r="E12" s="68"/>
      <c r="F12" s="7"/>
      <c r="G12" s="7"/>
      <c r="H12" s="68"/>
      <c r="I12" s="68"/>
      <c r="J12" s="68"/>
      <c r="K12" s="68"/>
    </row>
    <row r="13" spans="1:11" hidden="1" x14ac:dyDescent="0.25">
      <c r="A13" s="4" t="s">
        <v>11</v>
      </c>
      <c r="B13" s="68" t="s">
        <v>12</v>
      </c>
      <c r="C13" s="68"/>
      <c r="D13" s="68"/>
      <c r="E13" s="68"/>
      <c r="F13" s="7"/>
      <c r="G13" s="7"/>
      <c r="H13" s="68"/>
      <c r="I13" s="68"/>
      <c r="J13" s="68"/>
      <c r="K13" s="68"/>
    </row>
    <row r="14" spans="1:11" hidden="1" x14ac:dyDescent="0.25">
      <c r="A14" s="4">
        <v>1</v>
      </c>
      <c r="B14" s="68" t="s">
        <v>10</v>
      </c>
      <c r="C14" s="68"/>
      <c r="D14" s="68"/>
      <c r="E14" s="68"/>
      <c r="F14" s="7"/>
      <c r="G14" s="7"/>
      <c r="H14" s="68"/>
      <c r="I14" s="68"/>
      <c r="J14" s="68"/>
      <c r="K14" s="68"/>
    </row>
    <row r="15" spans="1:11" hidden="1" x14ac:dyDescent="0.25">
      <c r="A15" s="4" t="s">
        <v>13</v>
      </c>
      <c r="B15" s="68" t="s">
        <v>14</v>
      </c>
      <c r="C15" s="68"/>
      <c r="D15" s="68"/>
      <c r="E15" s="68"/>
      <c r="F15" s="7"/>
      <c r="G15" s="7"/>
      <c r="H15" s="68"/>
      <c r="I15" s="68"/>
      <c r="J15" s="68"/>
      <c r="K15" s="68"/>
    </row>
    <row r="16" spans="1:11" hidden="1" x14ac:dyDescent="0.25">
      <c r="A16" s="4" t="s">
        <v>15</v>
      </c>
      <c r="B16" s="2" t="s">
        <v>16</v>
      </c>
      <c r="C16" s="2"/>
      <c r="D16" s="68"/>
      <c r="E16" s="68"/>
      <c r="F16" s="7"/>
      <c r="G16" s="7"/>
      <c r="H16" s="68"/>
      <c r="I16" s="68"/>
      <c r="J16" s="68"/>
      <c r="K16" s="68"/>
    </row>
    <row r="17" spans="1:16" hidden="1" x14ac:dyDescent="0.25">
      <c r="A17" s="5">
        <v>1</v>
      </c>
      <c r="B17" s="47" t="s">
        <v>10</v>
      </c>
      <c r="C17" s="47"/>
      <c r="D17" s="47"/>
      <c r="E17" s="47"/>
      <c r="F17" s="48"/>
      <c r="G17" s="48"/>
      <c r="H17" s="47"/>
      <c r="I17" s="47"/>
      <c r="J17" s="47"/>
      <c r="K17" s="47"/>
    </row>
    <row r="18" spans="1:16" s="25" customFormat="1" ht="32.25" customHeight="1" x14ac:dyDescent="0.25">
      <c r="A18" s="49" t="s">
        <v>8</v>
      </c>
      <c r="B18" s="33" t="s">
        <v>39</v>
      </c>
      <c r="C18" s="34"/>
      <c r="D18" s="55">
        <f>SUM(D19:D23)</f>
        <v>498064000988</v>
      </c>
      <c r="E18" s="55">
        <f t="shared" ref="E18:K18" si="1">SUM(E19:E23)</f>
        <v>498064000988</v>
      </c>
      <c r="F18" s="55">
        <f t="shared" si="1"/>
        <v>47844000000</v>
      </c>
      <c r="G18" s="55">
        <f t="shared" si="1"/>
        <v>406836071593</v>
      </c>
      <c r="H18" s="55">
        <f t="shared" si="1"/>
        <v>0</v>
      </c>
      <c r="I18" s="55">
        <f t="shared" si="1"/>
        <v>127082551369</v>
      </c>
      <c r="J18" s="55">
        <f t="shared" si="1"/>
        <v>37941779369</v>
      </c>
      <c r="K18" s="55">
        <f t="shared" si="1"/>
        <v>0</v>
      </c>
    </row>
    <row r="19" spans="1:16" s="25" customFormat="1" ht="48" customHeight="1" x14ac:dyDescent="0.25">
      <c r="A19" s="49">
        <v>1</v>
      </c>
      <c r="B19" s="22" t="s">
        <v>34</v>
      </c>
      <c r="C19" s="31" t="s">
        <v>42</v>
      </c>
      <c r="D19" s="78">
        <v>43092842495</v>
      </c>
      <c r="E19" s="78">
        <v>43092842495</v>
      </c>
      <c r="F19" s="79">
        <v>6000000000</v>
      </c>
      <c r="G19" s="80">
        <v>32730987000</v>
      </c>
      <c r="H19" s="80"/>
      <c r="I19" s="79">
        <v>13946270000</v>
      </c>
      <c r="J19" s="79">
        <v>4496270000</v>
      </c>
      <c r="K19" s="81"/>
    </row>
    <row r="20" spans="1:16" s="25" customFormat="1" ht="48.75" customHeight="1" x14ac:dyDescent="0.25">
      <c r="A20" s="49">
        <v>2</v>
      </c>
      <c r="B20" s="22" t="s">
        <v>38</v>
      </c>
      <c r="C20" s="31" t="s">
        <v>17</v>
      </c>
      <c r="D20" s="78">
        <v>96525190395</v>
      </c>
      <c r="E20" s="78">
        <v>96525190395</v>
      </c>
      <c r="F20" s="79">
        <v>14839000000</v>
      </c>
      <c r="G20" s="80">
        <v>60768429000</v>
      </c>
      <c r="H20" s="80"/>
      <c r="I20" s="79">
        <v>28554185000</v>
      </c>
      <c r="J20" s="79">
        <v>9078185000</v>
      </c>
      <c r="K20" s="81"/>
    </row>
    <row r="21" spans="1:16" s="25" customFormat="1" ht="57" customHeight="1" x14ac:dyDescent="0.25">
      <c r="A21" s="49">
        <v>3</v>
      </c>
      <c r="B21" s="22" t="s">
        <v>35</v>
      </c>
      <c r="C21" s="31" t="s">
        <v>17</v>
      </c>
      <c r="D21" s="80">
        <v>169096968098</v>
      </c>
      <c r="E21" s="80">
        <v>169096968098</v>
      </c>
      <c r="F21" s="79">
        <v>16005000000</v>
      </c>
      <c r="G21" s="80">
        <v>122830350500</v>
      </c>
      <c r="H21" s="80"/>
      <c r="I21" s="79">
        <v>60058772000</v>
      </c>
      <c r="J21" s="79">
        <v>16005000000</v>
      </c>
      <c r="K21" s="80"/>
    </row>
    <row r="22" spans="1:16" s="25" customFormat="1" ht="57" customHeight="1" x14ac:dyDescent="0.25">
      <c r="A22" s="49">
        <v>4</v>
      </c>
      <c r="B22" s="77" t="s">
        <v>45</v>
      </c>
      <c r="C22" s="31" t="s">
        <v>17</v>
      </c>
      <c r="D22" s="79">
        <v>155115000000</v>
      </c>
      <c r="E22" s="79">
        <v>155115000000</v>
      </c>
      <c r="F22" s="79">
        <v>7000000000</v>
      </c>
      <c r="G22" s="80">
        <v>167280417000</v>
      </c>
      <c r="H22" s="80"/>
      <c r="I22" s="79">
        <v>15523325000</v>
      </c>
      <c r="J22" s="79">
        <v>4362325000</v>
      </c>
      <c r="K22" s="80"/>
    </row>
    <row r="23" spans="1:16" s="25" customFormat="1" ht="57" customHeight="1" x14ac:dyDescent="0.25">
      <c r="A23" s="49"/>
      <c r="B23" s="77" t="s">
        <v>46</v>
      </c>
      <c r="C23" s="31" t="s">
        <v>42</v>
      </c>
      <c r="D23" s="79">
        <v>34234000000</v>
      </c>
      <c r="E23" s="79">
        <v>34234000000</v>
      </c>
      <c r="F23" s="79">
        <v>4000000000</v>
      </c>
      <c r="G23" s="80">
        <v>23225888093</v>
      </c>
      <c r="H23" s="80"/>
      <c r="I23" s="79">
        <v>8999999369</v>
      </c>
      <c r="J23" s="79">
        <v>3999999369</v>
      </c>
      <c r="K23" s="80"/>
    </row>
    <row r="24" spans="1:16" s="86" customFormat="1" ht="84" customHeight="1" x14ac:dyDescent="0.25">
      <c r="A24" s="82" t="s">
        <v>11</v>
      </c>
      <c r="B24" s="83" t="s">
        <v>23</v>
      </c>
      <c r="C24" s="82" t="s">
        <v>42</v>
      </c>
      <c r="D24" s="84">
        <f t="shared" ref="D24:K24" si="2">D25+D28+D30</f>
        <v>58230000000</v>
      </c>
      <c r="E24" s="84">
        <f t="shared" si="2"/>
        <v>58230000000</v>
      </c>
      <c r="F24" s="84">
        <f t="shared" si="2"/>
        <v>12224000000</v>
      </c>
      <c r="G24" s="84">
        <f t="shared" si="2"/>
        <v>31616221725</v>
      </c>
      <c r="H24" s="84">
        <f>H25+H28+H30</f>
        <v>1716199000</v>
      </c>
      <c r="I24" s="84">
        <f t="shared" si="2"/>
        <v>31616221725</v>
      </c>
      <c r="J24" s="84">
        <f t="shared" si="2"/>
        <v>1716199000</v>
      </c>
      <c r="K24" s="84">
        <f t="shared" si="2"/>
        <v>10507801000</v>
      </c>
      <c r="L24" s="85"/>
      <c r="N24" s="87">
        <f>N25+'[1]Thực tế giải ngân '!$W$38</f>
        <v>1409146345</v>
      </c>
      <c r="O24" s="88">
        <f>29343200+8598100</f>
        <v>37941300</v>
      </c>
      <c r="P24" s="85">
        <f>I27-G27</f>
        <v>0</v>
      </c>
    </row>
    <row r="25" spans="1:16" s="86" customFormat="1" ht="39.75" customHeight="1" x14ac:dyDescent="0.25">
      <c r="A25" s="82">
        <v>1</v>
      </c>
      <c r="B25" s="83" t="s">
        <v>24</v>
      </c>
      <c r="C25" s="83"/>
      <c r="D25" s="89">
        <f>D26</f>
        <v>13880000000</v>
      </c>
      <c r="E25" s="89">
        <f>E26</f>
        <v>13880000000</v>
      </c>
      <c r="F25" s="89">
        <v>3820000000</v>
      </c>
      <c r="G25" s="89">
        <v>6980842000</v>
      </c>
      <c r="H25" s="89">
        <v>372496100</v>
      </c>
      <c r="I25" s="89">
        <f>G25</f>
        <v>6980842000</v>
      </c>
      <c r="J25" s="89">
        <f>H25</f>
        <v>372496100</v>
      </c>
      <c r="K25" s="89">
        <f>F25-J25</f>
        <v>3447503900</v>
      </c>
      <c r="L25" s="85"/>
      <c r="N25" s="87">
        <f>206149000+35468000+17732000+34681100+93589000+57662200+91697000+199916000+49500000+24700000</f>
        <v>811094300</v>
      </c>
      <c r="O25" s="90">
        <f>O27+O33</f>
        <v>341471700</v>
      </c>
      <c r="P25" s="85">
        <f>I25-G25</f>
        <v>0</v>
      </c>
    </row>
    <row r="26" spans="1:16" s="86" customFormat="1" ht="76.5" hidden="1" x14ac:dyDescent="0.25">
      <c r="A26" s="91"/>
      <c r="B26" s="92" t="s">
        <v>23</v>
      </c>
      <c r="C26" s="92"/>
      <c r="D26" s="93">
        <v>13880000000</v>
      </c>
      <c r="E26" s="94">
        <f t="shared" ref="E26" si="3">D26</f>
        <v>13880000000</v>
      </c>
      <c r="F26" s="95">
        <v>1532000000</v>
      </c>
      <c r="G26" s="94">
        <f>H26</f>
        <v>1476611000</v>
      </c>
      <c r="H26" s="94">
        <v>1476611000</v>
      </c>
      <c r="I26" s="95">
        <v>6899841000</v>
      </c>
      <c r="J26" s="94">
        <f>H26</f>
        <v>1476611000</v>
      </c>
      <c r="K26" s="94">
        <f>F26-G26</f>
        <v>55389000</v>
      </c>
      <c r="M26" s="85">
        <f>K26+255460000</f>
        <v>310849000</v>
      </c>
      <c r="N26" s="85" t="e">
        <f>#REF!</f>
        <v>#REF!</v>
      </c>
    </row>
    <row r="27" spans="1:16" s="97" customFormat="1" ht="29.25" customHeight="1" x14ac:dyDescent="0.25">
      <c r="A27" s="82">
        <v>2</v>
      </c>
      <c r="B27" s="96" t="s">
        <v>26</v>
      </c>
      <c r="C27" s="96"/>
      <c r="D27" s="89">
        <f>D28+D30</f>
        <v>44350000000</v>
      </c>
      <c r="E27" s="89">
        <f t="shared" ref="E27:J27" si="4">E28+E30</f>
        <v>44350000000</v>
      </c>
      <c r="F27" s="89">
        <f t="shared" si="4"/>
        <v>8404000000</v>
      </c>
      <c r="G27" s="89">
        <f t="shared" si="4"/>
        <v>24635379725</v>
      </c>
      <c r="H27" s="89">
        <f>H28+H30</f>
        <v>1343702900</v>
      </c>
      <c r="I27" s="89">
        <f t="shared" ref="I27" si="5">I28+I30</f>
        <v>24635379725</v>
      </c>
      <c r="J27" s="89">
        <f t="shared" si="4"/>
        <v>1343702900</v>
      </c>
      <c r="K27" s="89">
        <f>K28+K30</f>
        <v>7060297100</v>
      </c>
      <c r="N27" s="88"/>
      <c r="O27" s="88">
        <f>I27-G27</f>
        <v>0</v>
      </c>
    </row>
    <row r="28" spans="1:16" s="101" customFormat="1" ht="30" customHeight="1" x14ac:dyDescent="0.25">
      <c r="A28" s="98" t="s">
        <v>27</v>
      </c>
      <c r="B28" s="99" t="s">
        <v>18</v>
      </c>
      <c r="C28" s="99"/>
      <c r="D28" s="100">
        <f>D29</f>
        <v>4435000000</v>
      </c>
      <c r="E28" s="100">
        <f t="shared" ref="E28" si="6">E29</f>
        <v>4435000000</v>
      </c>
      <c r="F28" s="100">
        <v>840000000</v>
      </c>
      <c r="G28" s="100">
        <f>I28</f>
        <v>2463537972</v>
      </c>
      <c r="H28" s="100">
        <v>134370290</v>
      </c>
      <c r="I28" s="100">
        <v>2463537972</v>
      </c>
      <c r="J28" s="100">
        <v>134370290</v>
      </c>
      <c r="K28" s="100">
        <f>F28-J28</f>
        <v>705629710</v>
      </c>
      <c r="L28" s="102"/>
      <c r="N28" s="102" t="e">
        <f>N26-N24</f>
        <v>#REF!</v>
      </c>
      <c r="O28" s="103">
        <f>237679900+26408900</f>
        <v>264088800</v>
      </c>
    </row>
    <row r="29" spans="1:16" s="101" customFormat="1" ht="56.25" hidden="1" x14ac:dyDescent="0.25">
      <c r="A29" s="98"/>
      <c r="B29" s="99" t="s">
        <v>29</v>
      </c>
      <c r="C29" s="99"/>
      <c r="D29" s="100">
        <v>4435000000</v>
      </c>
      <c r="E29" s="100">
        <f>D29</f>
        <v>4435000000</v>
      </c>
      <c r="F29" s="100">
        <v>1826000000</v>
      </c>
      <c r="G29" s="100">
        <v>560824179</v>
      </c>
      <c r="H29" s="100"/>
      <c r="I29" s="100">
        <f>D29-E29</f>
        <v>0</v>
      </c>
      <c r="J29" s="100">
        <f>H29</f>
        <v>0</v>
      </c>
      <c r="K29" s="100"/>
      <c r="L29" s="102"/>
      <c r="N29" s="102">
        <f>K29+K31</f>
        <v>11387582392</v>
      </c>
      <c r="O29" s="103"/>
    </row>
    <row r="30" spans="1:16" s="101" customFormat="1" ht="27.75" customHeight="1" x14ac:dyDescent="0.25">
      <c r="A30" s="98" t="s">
        <v>28</v>
      </c>
      <c r="B30" s="99" t="s">
        <v>19</v>
      </c>
      <c r="C30" s="99"/>
      <c r="D30" s="100">
        <f>D31</f>
        <v>39915000000</v>
      </c>
      <c r="E30" s="100">
        <f t="shared" ref="E30" si="7">E31</f>
        <v>39915000000</v>
      </c>
      <c r="F30" s="100">
        <v>7564000000</v>
      </c>
      <c r="G30" s="100">
        <v>22171841753</v>
      </c>
      <c r="H30" s="100">
        <v>1209332610</v>
      </c>
      <c r="I30" s="100">
        <f>G30</f>
        <v>22171841753</v>
      </c>
      <c r="J30" s="100">
        <v>1209332610</v>
      </c>
      <c r="K30" s="100">
        <f>F30-J30</f>
        <v>6354667390</v>
      </c>
      <c r="L30" s="102"/>
      <c r="O30" s="103">
        <f>69644600+7738300</f>
        <v>77382900</v>
      </c>
      <c r="P30" s="102">
        <f>O27+O33</f>
        <v>341471700</v>
      </c>
    </row>
    <row r="31" spans="1:16" s="10" customFormat="1" ht="56.25" hidden="1" x14ac:dyDescent="0.25">
      <c r="A31" s="40"/>
      <c r="B31" s="35" t="s">
        <v>29</v>
      </c>
      <c r="C31" s="35"/>
      <c r="D31" s="36">
        <v>39915000000</v>
      </c>
      <c r="E31" s="36">
        <f>D31</f>
        <v>39915000000</v>
      </c>
      <c r="F31" s="37">
        <v>16435000000</v>
      </c>
      <c r="G31" s="37">
        <v>5047417608</v>
      </c>
      <c r="H31" s="37">
        <v>5047417608</v>
      </c>
      <c r="I31" s="36">
        <v>9217790100</v>
      </c>
      <c r="J31" s="36">
        <f>G31</f>
        <v>5047417608</v>
      </c>
      <c r="K31" s="36">
        <f>F31-G31</f>
        <v>11387582392</v>
      </c>
      <c r="N31" s="12">
        <f>J28+J31</f>
        <v>5181787898</v>
      </c>
      <c r="O31" s="73"/>
    </row>
    <row r="32" spans="1:16" s="8" customFormat="1" ht="19.5" customHeight="1" x14ac:dyDescent="0.2">
      <c r="A32" s="38"/>
      <c r="I32" s="9"/>
      <c r="J32" s="9"/>
      <c r="O32" s="74"/>
    </row>
    <row r="33" spans="1:15" s="6" customFormat="1" ht="15.75" customHeight="1" x14ac:dyDescent="0.25">
      <c r="A33" s="3"/>
      <c r="B33" s="3"/>
      <c r="C33" s="3"/>
      <c r="D33" s="3"/>
      <c r="E33" s="3"/>
      <c r="F33"/>
      <c r="H33"/>
      <c r="I33"/>
      <c r="J33"/>
      <c r="K33"/>
      <c r="O33" s="75">
        <f>SUM(O28:O32)</f>
        <v>341471700</v>
      </c>
    </row>
    <row r="34" spans="1:15" s="6" customFormat="1" ht="40.700000000000003" customHeight="1" x14ac:dyDescent="0.25">
      <c r="A34" s="3"/>
      <c r="B34" s="3"/>
      <c r="C34" s="3"/>
      <c r="D34" s="3"/>
      <c r="E34" s="3"/>
      <c r="F34"/>
      <c r="H34"/>
      <c r="I34"/>
      <c r="J34"/>
      <c r="K34"/>
    </row>
    <row r="35" spans="1:15" s="6" customFormat="1" x14ac:dyDescent="0.25">
      <c r="A35" s="1"/>
      <c r="B35"/>
      <c r="C35"/>
      <c r="D35"/>
      <c r="E35"/>
      <c r="F35"/>
      <c r="H35"/>
      <c r="I35"/>
      <c r="J35"/>
      <c r="K35"/>
    </row>
    <row r="36" spans="1:15" s="6" customFormat="1" x14ac:dyDescent="0.25">
      <c r="A36"/>
      <c r="B36"/>
      <c r="C36"/>
      <c r="D36"/>
      <c r="E36"/>
      <c r="F36"/>
      <c r="H36"/>
      <c r="I36"/>
      <c r="J36"/>
      <c r="K36"/>
    </row>
    <row r="37" spans="1:15" s="6" customFormat="1" x14ac:dyDescent="0.25">
      <c r="A37"/>
      <c r="B37"/>
      <c r="C37"/>
      <c r="D37"/>
      <c r="E37"/>
      <c r="F37"/>
      <c r="H37"/>
      <c r="I37"/>
      <c r="J37"/>
      <c r="K37"/>
    </row>
    <row r="38" spans="1:15" s="6" customFormat="1" x14ac:dyDescent="0.25">
      <c r="A38"/>
      <c r="B38"/>
      <c r="C38"/>
      <c r="D38"/>
      <c r="E38"/>
      <c r="F38"/>
      <c r="H38"/>
      <c r="I38"/>
      <c r="J38"/>
      <c r="K38"/>
    </row>
    <row r="39" spans="1:15" s="6" customFormat="1" x14ac:dyDescent="0.25">
      <c r="A39"/>
      <c r="B39"/>
      <c r="C39"/>
      <c r="D39"/>
      <c r="E39"/>
      <c r="F39"/>
      <c r="H39"/>
      <c r="I39"/>
      <c r="J39"/>
      <c r="K39"/>
    </row>
  </sheetData>
  <mergeCells count="16">
    <mergeCell ref="G7:H7"/>
    <mergeCell ref="I7:J7"/>
    <mergeCell ref="K7:K8"/>
    <mergeCell ref="B11:D11"/>
    <mergeCell ref="A7:A8"/>
    <mergeCell ref="B7:B8"/>
    <mergeCell ref="C7:C8"/>
    <mergeCell ref="D7:D8"/>
    <mergeCell ref="E7:E8"/>
    <mergeCell ref="F7:F8"/>
    <mergeCell ref="A6:K6"/>
    <mergeCell ref="A1:D1"/>
    <mergeCell ref="A2:D2"/>
    <mergeCell ref="A3:K3"/>
    <mergeCell ref="A4:K4"/>
    <mergeCell ref="A5:K5"/>
  </mergeCells>
  <pageMargins left="0.25" right="0.03" top="0.4" bottom="0.31" header="0.3" footer="0.2"/>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21" workbookViewId="0">
      <selection activeCell="F39" sqref="F39"/>
    </sheetView>
  </sheetViews>
  <sheetFormatPr defaultRowHeight="15.75" x14ac:dyDescent="0.25"/>
  <cols>
    <col min="1" max="1" width="4.25" customWidth="1"/>
    <col min="2" max="2" width="20.375" customWidth="1"/>
    <col min="3" max="3" width="6.875" customWidth="1"/>
    <col min="4" max="4" width="14.125" customWidth="1"/>
    <col min="5" max="5" width="13.75" customWidth="1"/>
    <col min="6" max="6" width="13.5" style="6" customWidth="1"/>
    <col min="7" max="7" width="14.75" style="6" customWidth="1"/>
    <col min="8" max="8" width="12.375" customWidth="1"/>
    <col min="9" max="9" width="14.25" customWidth="1"/>
    <col min="10" max="10" width="12.5" customWidth="1"/>
    <col min="11" max="11" width="13.5" customWidth="1"/>
    <col min="12" max="12" width="14.375" customWidth="1"/>
    <col min="13" max="13" width="13.75" hidden="1" customWidth="1"/>
    <col min="14" max="14" width="23.75" hidden="1" customWidth="1"/>
    <col min="15" max="15" width="13.375" customWidth="1"/>
    <col min="16" max="16" width="13.75" bestFit="1" customWidth="1"/>
  </cols>
  <sheetData>
    <row r="1" spans="1:11" x14ac:dyDescent="0.25">
      <c r="A1" s="105" t="s">
        <v>31</v>
      </c>
      <c r="B1" s="105"/>
      <c r="C1" s="105"/>
      <c r="D1" s="105"/>
    </row>
    <row r="2" spans="1:11" ht="20.25" customHeight="1" x14ac:dyDescent="0.25">
      <c r="A2" s="106" t="s">
        <v>20</v>
      </c>
      <c r="B2" s="106"/>
      <c r="C2" s="106"/>
      <c r="D2" s="106"/>
    </row>
    <row r="3" spans="1:11" ht="19.5" customHeight="1" x14ac:dyDescent="0.25">
      <c r="A3" s="107" t="s">
        <v>0</v>
      </c>
      <c r="B3" s="107"/>
      <c r="C3" s="107"/>
      <c r="D3" s="107"/>
      <c r="E3" s="107"/>
      <c r="F3" s="107"/>
      <c r="G3" s="107"/>
      <c r="H3" s="107"/>
      <c r="I3" s="107"/>
      <c r="J3" s="107"/>
      <c r="K3" s="107"/>
    </row>
    <row r="4" spans="1:11" ht="21.75" customHeight="1" x14ac:dyDescent="0.25">
      <c r="A4" s="108" t="s">
        <v>25</v>
      </c>
      <c r="B4" s="108"/>
      <c r="C4" s="108"/>
      <c r="D4" s="108"/>
      <c r="E4" s="108"/>
      <c r="F4" s="108"/>
      <c r="G4" s="108"/>
      <c r="H4" s="108"/>
      <c r="I4" s="108"/>
      <c r="J4" s="108"/>
      <c r="K4" s="108"/>
    </row>
    <row r="5" spans="1:11" ht="21.75" customHeight="1" x14ac:dyDescent="0.25">
      <c r="A5" s="118" t="s">
        <v>32</v>
      </c>
      <c r="B5" s="118"/>
      <c r="C5" s="118"/>
      <c r="D5" s="118"/>
      <c r="E5" s="118"/>
      <c r="F5" s="118"/>
      <c r="G5" s="118"/>
      <c r="H5" s="118"/>
      <c r="I5" s="118"/>
      <c r="J5" s="118"/>
      <c r="K5" s="118"/>
    </row>
    <row r="6" spans="1:11" ht="18" customHeight="1" x14ac:dyDescent="0.25">
      <c r="A6" s="104" t="s">
        <v>30</v>
      </c>
      <c r="B6" s="104"/>
      <c r="C6" s="104"/>
      <c r="D6" s="104"/>
      <c r="E6" s="104"/>
      <c r="F6" s="104"/>
      <c r="G6" s="104"/>
      <c r="H6" s="104"/>
      <c r="I6" s="104"/>
      <c r="J6" s="104"/>
      <c r="K6" s="104"/>
    </row>
    <row r="7" spans="1:11" ht="36" customHeight="1" x14ac:dyDescent="0.25">
      <c r="A7" s="111" t="s">
        <v>21</v>
      </c>
      <c r="B7" s="111" t="s">
        <v>22</v>
      </c>
      <c r="C7" s="114" t="s">
        <v>41</v>
      </c>
      <c r="D7" s="111" t="s">
        <v>1</v>
      </c>
      <c r="E7" s="111" t="s">
        <v>2</v>
      </c>
      <c r="F7" s="116" t="s">
        <v>33</v>
      </c>
      <c r="G7" s="110" t="s">
        <v>3</v>
      </c>
      <c r="H7" s="110"/>
      <c r="I7" s="110" t="s">
        <v>4</v>
      </c>
      <c r="J7" s="110"/>
      <c r="K7" s="111" t="s">
        <v>40</v>
      </c>
    </row>
    <row r="8" spans="1:11" ht="27" x14ac:dyDescent="0.25">
      <c r="A8" s="112"/>
      <c r="B8" s="112"/>
      <c r="C8" s="115"/>
      <c r="D8" s="112"/>
      <c r="E8" s="112"/>
      <c r="F8" s="117"/>
      <c r="G8" s="17" t="s">
        <v>5</v>
      </c>
      <c r="H8" s="18" t="s">
        <v>6</v>
      </c>
      <c r="I8" s="18" t="s">
        <v>5</v>
      </c>
      <c r="J8" s="18" t="s">
        <v>6</v>
      </c>
      <c r="K8" s="112"/>
    </row>
    <row r="9" spans="1:11" x14ac:dyDescent="0.25">
      <c r="A9" s="20">
        <v>1</v>
      </c>
      <c r="B9" s="20">
        <v>2</v>
      </c>
      <c r="C9" s="20"/>
      <c r="D9" s="20">
        <v>3</v>
      </c>
      <c r="E9" s="20">
        <v>4</v>
      </c>
      <c r="F9" s="21">
        <v>5</v>
      </c>
      <c r="G9" s="21">
        <v>6</v>
      </c>
      <c r="H9" s="20">
        <v>7</v>
      </c>
      <c r="I9" s="20">
        <v>8</v>
      </c>
      <c r="J9" s="20">
        <v>9</v>
      </c>
      <c r="K9" s="20">
        <v>10</v>
      </c>
    </row>
    <row r="10" spans="1:11" ht="28.5" customHeight="1" x14ac:dyDescent="0.25">
      <c r="A10" s="39"/>
      <c r="B10" s="19" t="s">
        <v>7</v>
      </c>
      <c r="C10" s="19"/>
      <c r="D10" s="23">
        <f>D18+D21+D24</f>
        <v>370202000988</v>
      </c>
      <c r="E10" s="23">
        <f t="shared" ref="E10:K10" si="0">E18+E21+E24</f>
        <v>370202000988</v>
      </c>
      <c r="F10" s="23">
        <f t="shared" si="0"/>
        <v>59099000000</v>
      </c>
      <c r="G10" s="23">
        <f t="shared" si="0"/>
        <v>287227285825</v>
      </c>
      <c r="H10" s="23">
        <f t="shared" si="0"/>
        <v>12641105000</v>
      </c>
      <c r="I10" s="23">
        <f t="shared" si="0"/>
        <v>102283090825</v>
      </c>
      <c r="J10" s="23">
        <f t="shared" si="0"/>
        <v>46258653787</v>
      </c>
      <c r="K10" s="23">
        <f t="shared" si="0"/>
        <v>12840346213</v>
      </c>
    </row>
    <row r="11" spans="1:11" hidden="1" x14ac:dyDescent="0.25">
      <c r="A11" s="4" t="s">
        <v>8</v>
      </c>
      <c r="B11" s="113" t="s">
        <v>9</v>
      </c>
      <c r="C11" s="113"/>
      <c r="D11" s="113"/>
      <c r="E11" s="11"/>
      <c r="F11" s="7"/>
      <c r="G11" s="7"/>
      <c r="H11" s="11"/>
      <c r="I11" s="11"/>
      <c r="J11" s="11"/>
      <c r="K11" s="11"/>
    </row>
    <row r="12" spans="1:11" hidden="1" x14ac:dyDescent="0.25">
      <c r="A12" s="4">
        <v>1</v>
      </c>
      <c r="B12" s="11" t="s">
        <v>10</v>
      </c>
      <c r="C12" s="16"/>
      <c r="D12" s="11"/>
      <c r="E12" s="11"/>
      <c r="F12" s="7"/>
      <c r="G12" s="7"/>
      <c r="H12" s="11"/>
      <c r="I12" s="11"/>
      <c r="J12" s="11"/>
      <c r="K12" s="11"/>
    </row>
    <row r="13" spans="1:11" hidden="1" x14ac:dyDescent="0.25">
      <c r="A13" s="4" t="s">
        <v>11</v>
      </c>
      <c r="B13" s="11" t="s">
        <v>12</v>
      </c>
      <c r="C13" s="16"/>
      <c r="D13" s="11"/>
      <c r="E13" s="11"/>
      <c r="F13" s="7"/>
      <c r="G13" s="7"/>
      <c r="H13" s="11"/>
      <c r="I13" s="11"/>
      <c r="J13" s="11"/>
      <c r="K13" s="11"/>
    </row>
    <row r="14" spans="1:11" hidden="1" x14ac:dyDescent="0.25">
      <c r="A14" s="4">
        <v>1</v>
      </c>
      <c r="B14" s="11" t="s">
        <v>10</v>
      </c>
      <c r="C14" s="16"/>
      <c r="D14" s="11"/>
      <c r="E14" s="11"/>
      <c r="F14" s="7"/>
      <c r="G14" s="7"/>
      <c r="H14" s="11"/>
      <c r="I14" s="11"/>
      <c r="J14" s="11"/>
      <c r="K14" s="11"/>
    </row>
    <row r="15" spans="1:11" hidden="1" x14ac:dyDescent="0.25">
      <c r="A15" s="4" t="s">
        <v>13</v>
      </c>
      <c r="B15" s="11" t="s">
        <v>14</v>
      </c>
      <c r="C15" s="16"/>
      <c r="D15" s="11"/>
      <c r="E15" s="11"/>
      <c r="F15" s="7"/>
      <c r="G15" s="7"/>
      <c r="H15" s="11"/>
      <c r="I15" s="11"/>
      <c r="J15" s="11"/>
      <c r="K15" s="11"/>
    </row>
    <row r="16" spans="1:11" hidden="1" x14ac:dyDescent="0.25">
      <c r="A16" s="4" t="s">
        <v>15</v>
      </c>
      <c r="B16" s="2" t="s">
        <v>16</v>
      </c>
      <c r="C16" s="2"/>
      <c r="D16" s="11"/>
      <c r="E16" s="11"/>
      <c r="F16" s="7"/>
      <c r="G16" s="7"/>
      <c r="H16" s="11"/>
      <c r="I16" s="11"/>
      <c r="J16" s="11"/>
      <c r="K16" s="11"/>
    </row>
    <row r="17" spans="1:16" hidden="1" x14ac:dyDescent="0.25">
      <c r="A17" s="5">
        <v>1</v>
      </c>
      <c r="B17" s="47" t="s">
        <v>10</v>
      </c>
      <c r="C17" s="47"/>
      <c r="D17" s="47"/>
      <c r="E17" s="47"/>
      <c r="F17" s="48"/>
      <c r="G17" s="48"/>
      <c r="H17" s="47"/>
      <c r="I17" s="47"/>
      <c r="J17" s="47"/>
      <c r="K17" s="47"/>
    </row>
    <row r="18" spans="1:16" s="25" customFormat="1" ht="27" customHeight="1" x14ac:dyDescent="0.25">
      <c r="A18" s="49" t="s">
        <v>8</v>
      </c>
      <c r="B18" s="50" t="s">
        <v>37</v>
      </c>
      <c r="C18" s="50"/>
      <c r="D18" s="51">
        <f t="shared" ref="D18:I18" si="1">SUM(D19:D20)</f>
        <v>139618032890</v>
      </c>
      <c r="E18" s="51">
        <f t="shared" si="1"/>
        <v>139618032890</v>
      </c>
      <c r="F18" s="51">
        <f t="shared" si="1"/>
        <v>8776000000</v>
      </c>
      <c r="G18" s="51">
        <f t="shared" si="1"/>
        <v>90907000000</v>
      </c>
      <c r="H18" s="51">
        <f t="shared" si="1"/>
        <v>0</v>
      </c>
      <c r="I18" s="51">
        <f t="shared" si="1"/>
        <v>28926000000</v>
      </c>
      <c r="J18" s="51">
        <f>SUM(J19:J20)</f>
        <v>8776000000</v>
      </c>
      <c r="K18" s="52"/>
    </row>
    <row r="19" spans="1:16" s="25" customFormat="1" ht="48" customHeight="1" x14ac:dyDescent="0.25">
      <c r="A19" s="49">
        <v>1</v>
      </c>
      <c r="B19" s="22" t="s">
        <v>34</v>
      </c>
      <c r="C19" s="31" t="s">
        <v>42</v>
      </c>
      <c r="D19" s="53">
        <v>43092842495</v>
      </c>
      <c r="E19" s="53">
        <v>43092842495</v>
      </c>
      <c r="F19" s="53">
        <v>2000000000</v>
      </c>
      <c r="G19" s="54">
        <v>32003000000</v>
      </c>
      <c r="H19" s="54"/>
      <c r="I19" s="54">
        <v>9450000000</v>
      </c>
      <c r="J19" s="54">
        <v>2000000000</v>
      </c>
      <c r="K19" s="32"/>
    </row>
    <row r="20" spans="1:16" s="25" customFormat="1" ht="48.75" customHeight="1" x14ac:dyDescent="0.25">
      <c r="A20" s="49">
        <v>2</v>
      </c>
      <c r="B20" s="22" t="s">
        <v>38</v>
      </c>
      <c r="C20" s="31" t="s">
        <v>17</v>
      </c>
      <c r="D20" s="53">
        <v>96525190395</v>
      </c>
      <c r="E20" s="53">
        <v>96525190395</v>
      </c>
      <c r="F20" s="53">
        <v>6776000000</v>
      </c>
      <c r="G20" s="54">
        <v>58904000000</v>
      </c>
      <c r="H20" s="54"/>
      <c r="I20" s="54">
        <v>19476000000</v>
      </c>
      <c r="J20" s="54">
        <f>F20</f>
        <v>6776000000</v>
      </c>
      <c r="K20" s="32"/>
    </row>
    <row r="21" spans="1:16" s="25" customFormat="1" ht="32.25" customHeight="1" x14ac:dyDescent="0.25">
      <c r="A21" s="49" t="s">
        <v>11</v>
      </c>
      <c r="B21" s="33" t="s">
        <v>39</v>
      </c>
      <c r="C21" s="34"/>
      <c r="D21" s="55">
        <f>D22+D23</f>
        <v>172353968098</v>
      </c>
      <c r="E21" s="55">
        <f t="shared" ref="E21:J21" si="2">E22+E23</f>
        <v>172353968098</v>
      </c>
      <c r="F21" s="55">
        <f t="shared" si="2"/>
        <v>30530000000</v>
      </c>
      <c r="G21" s="55">
        <f t="shared" si="2"/>
        <v>167892218000</v>
      </c>
      <c r="H21" s="55">
        <f t="shared" si="2"/>
        <v>0</v>
      </c>
      <c r="I21" s="55">
        <f t="shared" si="2"/>
        <v>43165573000</v>
      </c>
      <c r="J21" s="55">
        <f t="shared" si="2"/>
        <v>30397801000</v>
      </c>
      <c r="K21" s="55">
        <f>K22+K23</f>
        <v>132199000</v>
      </c>
    </row>
    <row r="22" spans="1:16" s="25" customFormat="1" ht="57" customHeight="1" x14ac:dyDescent="0.25">
      <c r="A22" s="49">
        <v>1</v>
      </c>
      <c r="B22" s="22" t="s">
        <v>35</v>
      </c>
      <c r="C22" s="31" t="s">
        <v>17</v>
      </c>
      <c r="D22" s="54">
        <v>169096968098</v>
      </c>
      <c r="E22" s="54">
        <v>169096968098</v>
      </c>
      <c r="F22" s="54">
        <v>29918000000</v>
      </c>
      <c r="G22" s="54">
        <v>167280417000</v>
      </c>
      <c r="H22" s="54"/>
      <c r="I22" s="54">
        <v>42553772000</v>
      </c>
      <c r="J22" s="54">
        <v>29786000000</v>
      </c>
      <c r="K22" s="54">
        <v>132000000</v>
      </c>
    </row>
    <row r="23" spans="1:16" s="25" customFormat="1" ht="66" customHeight="1" x14ac:dyDescent="0.25">
      <c r="A23" s="49">
        <v>2</v>
      </c>
      <c r="B23" s="22" t="s">
        <v>36</v>
      </c>
      <c r="C23" s="31"/>
      <c r="D23" s="54">
        <v>3257000000</v>
      </c>
      <c r="E23" s="54">
        <v>3257000000</v>
      </c>
      <c r="F23" s="54">
        <v>612000000</v>
      </c>
      <c r="G23" s="54">
        <v>611801000</v>
      </c>
      <c r="H23" s="54"/>
      <c r="I23" s="54">
        <v>611801000</v>
      </c>
      <c r="J23" s="54">
        <v>611801000</v>
      </c>
      <c r="K23" s="56">
        <f>F23-G23</f>
        <v>199000</v>
      </c>
      <c r="O23" s="76">
        <f>I24-G24</f>
        <v>1763450000</v>
      </c>
      <c r="P23" s="76">
        <f>P24+P25</f>
        <v>1763450000</v>
      </c>
    </row>
    <row r="24" spans="1:16" ht="84" customHeight="1" x14ac:dyDescent="0.25">
      <c r="A24" s="57" t="s">
        <v>13</v>
      </c>
      <c r="B24" s="24" t="s">
        <v>23</v>
      </c>
      <c r="C24" s="24"/>
      <c r="D24" s="58">
        <f>D25+D28+D30</f>
        <v>58230000000</v>
      </c>
      <c r="E24" s="58">
        <f t="shared" ref="E24:K24" si="3">E25+E28+E30</f>
        <v>58230000000</v>
      </c>
      <c r="F24" s="58">
        <f t="shared" si="3"/>
        <v>19793000000</v>
      </c>
      <c r="G24" s="58">
        <f t="shared" si="3"/>
        <v>28428067825</v>
      </c>
      <c r="H24" s="58">
        <f t="shared" si="3"/>
        <v>12641105000</v>
      </c>
      <c r="I24" s="58">
        <f>I25+I28+I30</f>
        <v>30191517825</v>
      </c>
      <c r="J24" s="58">
        <f t="shared" si="3"/>
        <v>7084852787</v>
      </c>
      <c r="K24" s="58">
        <f t="shared" si="3"/>
        <v>12708147213</v>
      </c>
      <c r="L24" s="69"/>
      <c r="N24" s="13">
        <f>N25+'[1]Thực tế giải ngân '!$W$38</f>
        <v>1409146345</v>
      </c>
      <c r="O24" s="15">
        <f>29343200+8598100</f>
        <v>37941300</v>
      </c>
      <c r="P24" s="69">
        <f>I27-G27</f>
        <v>1185488300</v>
      </c>
    </row>
    <row r="25" spans="1:16" ht="30.75" customHeight="1" x14ac:dyDescent="0.25">
      <c r="A25" s="57">
        <v>1</v>
      </c>
      <c r="B25" s="24" t="s">
        <v>24</v>
      </c>
      <c r="C25" s="24"/>
      <c r="D25" s="59">
        <f>D26</f>
        <v>13880000000</v>
      </c>
      <c r="E25" s="59">
        <f t="shared" ref="E25:K25" si="4">E26</f>
        <v>13880000000</v>
      </c>
      <c r="F25" s="59">
        <f t="shared" si="4"/>
        <v>1532000000</v>
      </c>
      <c r="G25" s="59">
        <f>3944822000+2339116000+37941300</f>
        <v>6321879300</v>
      </c>
      <c r="H25" s="59">
        <v>2399116000</v>
      </c>
      <c r="I25" s="59">
        <f>I26</f>
        <v>6899841000</v>
      </c>
      <c r="J25" s="59">
        <f t="shared" si="4"/>
        <v>1476611000</v>
      </c>
      <c r="K25" s="59">
        <f t="shared" si="4"/>
        <v>55389000</v>
      </c>
      <c r="L25" s="69"/>
      <c r="N25" s="13">
        <f>206149000+35468000+17732000+34681100+93589000+57662200+91697000+199916000+49500000+24700000</f>
        <v>811094300</v>
      </c>
      <c r="O25" s="70">
        <f>O27+O33</f>
        <v>1526960000</v>
      </c>
      <c r="P25" s="69">
        <f>I25-G25</f>
        <v>577961700</v>
      </c>
    </row>
    <row r="26" spans="1:16" s="27" customFormat="1" ht="76.5" hidden="1" x14ac:dyDescent="0.25">
      <c r="A26" s="60"/>
      <c r="B26" s="26" t="s">
        <v>23</v>
      </c>
      <c r="C26" s="26"/>
      <c r="D26" s="61">
        <v>13880000000</v>
      </c>
      <c r="E26" s="62">
        <f t="shared" ref="E26" si="5">D26</f>
        <v>13880000000</v>
      </c>
      <c r="F26" s="63">
        <v>1532000000</v>
      </c>
      <c r="G26" s="62">
        <f>H26</f>
        <v>1476611000</v>
      </c>
      <c r="H26" s="62">
        <v>1476611000</v>
      </c>
      <c r="I26" s="63">
        <v>6899841000</v>
      </c>
      <c r="J26" s="62">
        <f>H26</f>
        <v>1476611000</v>
      </c>
      <c r="K26" s="62">
        <f>F26-G26</f>
        <v>55389000</v>
      </c>
      <c r="M26" s="28">
        <f>K26+255460000</f>
        <v>310849000</v>
      </c>
      <c r="N26" s="28" t="e">
        <f>#REF!</f>
        <v>#REF!</v>
      </c>
    </row>
    <row r="27" spans="1:16" s="14" customFormat="1" ht="29.25" customHeight="1" x14ac:dyDescent="0.25">
      <c r="A27" s="57">
        <v>2</v>
      </c>
      <c r="B27" s="64" t="s">
        <v>26</v>
      </c>
      <c r="C27" s="64"/>
      <c r="D27" s="59">
        <f>D28+D30</f>
        <v>44350000000</v>
      </c>
      <c r="E27" s="59">
        <f t="shared" ref="E27:K27" si="6">E28+E30</f>
        <v>44350000000</v>
      </c>
      <c r="F27" s="59">
        <f t="shared" si="6"/>
        <v>18261000000</v>
      </c>
      <c r="G27" s="59">
        <f t="shared" si="6"/>
        <v>22106188525</v>
      </c>
      <c r="H27" s="59">
        <f t="shared" si="6"/>
        <v>10241989000</v>
      </c>
      <c r="I27" s="59">
        <f>I28+I30</f>
        <v>23291676825</v>
      </c>
      <c r="J27" s="59">
        <f t="shared" si="6"/>
        <v>5608241787</v>
      </c>
      <c r="K27" s="59">
        <f t="shared" si="6"/>
        <v>12652758213</v>
      </c>
      <c r="N27" s="15"/>
      <c r="O27" s="15">
        <f>I27-G27</f>
        <v>1185488300</v>
      </c>
    </row>
    <row r="28" spans="1:16" s="41" customFormat="1" ht="30" customHeight="1" x14ac:dyDescent="0.25">
      <c r="A28" s="43" t="s">
        <v>27</v>
      </c>
      <c r="B28" s="44" t="s">
        <v>18</v>
      </c>
      <c r="C28" s="44"/>
      <c r="D28" s="45">
        <f>D29</f>
        <v>4435000000</v>
      </c>
      <c r="E28" s="45">
        <f t="shared" ref="E28:K28" si="7">E29</f>
        <v>4435000000</v>
      </c>
      <c r="F28" s="45">
        <f t="shared" si="7"/>
        <v>1826000000</v>
      </c>
      <c r="G28" s="46">
        <f>I28-152695532+26408900+7738300</f>
        <v>2210619350</v>
      </c>
      <c r="H28" s="45">
        <v>1024198900</v>
      </c>
      <c r="I28" s="45">
        <v>2329167682</v>
      </c>
      <c r="J28" s="45">
        <f t="shared" si="7"/>
        <v>560824179</v>
      </c>
      <c r="K28" s="45">
        <f t="shared" si="7"/>
        <v>1265175821</v>
      </c>
      <c r="N28" s="42" t="e">
        <f>N26-N24</f>
        <v>#REF!</v>
      </c>
      <c r="O28" s="71">
        <f>237679900+26408900</f>
        <v>264088800</v>
      </c>
    </row>
    <row r="29" spans="1:16" s="29" customFormat="1" ht="56.25" hidden="1" x14ac:dyDescent="0.25">
      <c r="A29" s="65"/>
      <c r="B29" s="66" t="s">
        <v>29</v>
      </c>
      <c r="C29" s="66"/>
      <c r="D29" s="67">
        <v>4435000000</v>
      </c>
      <c r="E29" s="67">
        <f>D29</f>
        <v>4435000000</v>
      </c>
      <c r="F29" s="67">
        <v>1826000000</v>
      </c>
      <c r="G29" s="67">
        <v>560824179</v>
      </c>
      <c r="H29" s="67">
        <v>560824179</v>
      </c>
      <c r="I29" s="67">
        <v>1024198900</v>
      </c>
      <c r="J29" s="67">
        <f>H29</f>
        <v>560824179</v>
      </c>
      <c r="K29" s="67">
        <f>F29-G29</f>
        <v>1265175821</v>
      </c>
      <c r="N29" s="30">
        <f>K29+K31</f>
        <v>12652758213</v>
      </c>
      <c r="O29" s="72"/>
    </row>
    <row r="30" spans="1:16" s="41" customFormat="1" ht="27.75" customHeight="1" x14ac:dyDescent="0.25">
      <c r="A30" s="43" t="s">
        <v>28</v>
      </c>
      <c r="B30" s="44" t="s">
        <v>19</v>
      </c>
      <c r="C30" s="44"/>
      <c r="D30" s="45">
        <f>D31</f>
        <v>39915000000</v>
      </c>
      <c r="E30" s="45">
        <f t="shared" ref="E30:J30" si="8">E31</f>
        <v>39915000000</v>
      </c>
      <c r="F30" s="46">
        <f t="shared" si="8"/>
        <v>16435000000</v>
      </c>
      <c r="G30" s="46">
        <f>I30-1374264468+237679900+69644600</f>
        <v>19895569175</v>
      </c>
      <c r="H30" s="45">
        <v>9217790100</v>
      </c>
      <c r="I30" s="45">
        <v>20962509143</v>
      </c>
      <c r="J30" s="45">
        <f t="shared" si="8"/>
        <v>5047417608</v>
      </c>
      <c r="K30" s="45">
        <f>K31</f>
        <v>11387582392</v>
      </c>
      <c r="O30" s="71">
        <f>69644600+7738300</f>
        <v>77382900</v>
      </c>
      <c r="P30" s="42">
        <f>O27+O33</f>
        <v>1526960000</v>
      </c>
    </row>
    <row r="31" spans="1:16" s="10" customFormat="1" ht="56.25" hidden="1" x14ac:dyDescent="0.25">
      <c r="A31" s="40"/>
      <c r="B31" s="35" t="s">
        <v>29</v>
      </c>
      <c r="C31" s="35"/>
      <c r="D31" s="36">
        <v>39915000000</v>
      </c>
      <c r="E31" s="36">
        <f>D31</f>
        <v>39915000000</v>
      </c>
      <c r="F31" s="37">
        <v>16435000000</v>
      </c>
      <c r="G31" s="37">
        <v>5047417608</v>
      </c>
      <c r="H31" s="37">
        <v>5047417608</v>
      </c>
      <c r="I31" s="36">
        <v>9217790100</v>
      </c>
      <c r="J31" s="36">
        <f>G31</f>
        <v>5047417608</v>
      </c>
      <c r="K31" s="36">
        <f>F31-G31</f>
        <v>11387582392</v>
      </c>
      <c r="N31" s="12">
        <f>J28+J31</f>
        <v>5608241787</v>
      </c>
      <c r="O31" s="73"/>
    </row>
    <row r="32" spans="1:16" s="8" customFormat="1" ht="19.5" customHeight="1" x14ac:dyDescent="0.2">
      <c r="A32" s="38"/>
      <c r="I32" s="9"/>
      <c r="J32" s="9"/>
      <c r="O32" s="74"/>
    </row>
    <row r="33" spans="1:15" s="6" customFormat="1" ht="15.75" customHeight="1" x14ac:dyDescent="0.25">
      <c r="A33" s="3"/>
      <c r="B33" s="3"/>
      <c r="C33" s="3"/>
      <c r="D33" s="3"/>
      <c r="E33" s="3"/>
      <c r="F33"/>
      <c r="H33"/>
      <c r="I33"/>
      <c r="J33"/>
      <c r="K33"/>
      <c r="O33" s="75">
        <f>SUM(O28:O32)</f>
        <v>341471700</v>
      </c>
    </row>
    <row r="34" spans="1:15" s="6" customFormat="1" ht="40.700000000000003" customHeight="1" x14ac:dyDescent="0.25">
      <c r="A34" s="3"/>
      <c r="B34" s="3"/>
      <c r="C34" s="3"/>
      <c r="D34" s="3"/>
      <c r="E34" s="3"/>
      <c r="F34"/>
      <c r="H34"/>
      <c r="I34"/>
      <c r="J34"/>
      <c r="K34"/>
    </row>
    <row r="35" spans="1:15" s="6" customFormat="1" x14ac:dyDescent="0.25">
      <c r="A35" s="1"/>
      <c r="B35"/>
      <c r="C35"/>
      <c r="D35"/>
      <c r="E35"/>
      <c r="F35"/>
      <c r="H35"/>
      <c r="I35"/>
      <c r="J35"/>
      <c r="K35"/>
    </row>
    <row r="36" spans="1:15" s="6" customFormat="1" x14ac:dyDescent="0.25">
      <c r="A36"/>
      <c r="B36"/>
      <c r="C36"/>
      <c r="D36"/>
      <c r="E36"/>
      <c r="F36"/>
      <c r="H36"/>
      <c r="I36"/>
      <c r="J36"/>
      <c r="K36"/>
    </row>
    <row r="37" spans="1:15" s="6" customFormat="1" x14ac:dyDescent="0.25">
      <c r="A37"/>
      <c r="B37"/>
      <c r="C37"/>
      <c r="D37"/>
      <c r="E37"/>
      <c r="F37"/>
      <c r="H37"/>
      <c r="I37"/>
      <c r="J37"/>
      <c r="K37"/>
    </row>
    <row r="38" spans="1:15" s="6" customFormat="1" x14ac:dyDescent="0.25">
      <c r="A38"/>
      <c r="B38"/>
      <c r="C38"/>
      <c r="D38"/>
      <c r="E38"/>
      <c r="F38"/>
      <c r="H38"/>
      <c r="I38"/>
      <c r="J38"/>
      <c r="K38"/>
    </row>
    <row r="39" spans="1:15" s="6" customFormat="1" x14ac:dyDescent="0.25">
      <c r="A39"/>
      <c r="B39"/>
      <c r="C39"/>
      <c r="D39"/>
      <c r="E39"/>
      <c r="F39"/>
      <c r="H39"/>
      <c r="I39"/>
      <c r="J39"/>
      <c r="K39"/>
    </row>
  </sheetData>
  <mergeCells count="16">
    <mergeCell ref="A1:D1"/>
    <mergeCell ref="G7:H7"/>
    <mergeCell ref="I7:J7"/>
    <mergeCell ref="K7:K8"/>
    <mergeCell ref="B11:D11"/>
    <mergeCell ref="A2:D2"/>
    <mergeCell ref="A3:K3"/>
    <mergeCell ref="A4:K4"/>
    <mergeCell ref="A5:K5"/>
    <mergeCell ref="A6:K6"/>
    <mergeCell ref="A7:A8"/>
    <mergeCell ref="B7:B8"/>
    <mergeCell ref="D7:D8"/>
    <mergeCell ref="E7:E8"/>
    <mergeCell ref="F7:F8"/>
    <mergeCell ref="C7:C8"/>
  </mergeCells>
  <pageMargins left="0.2" right="0.28000000000000003" top="0.4" bottom="0.31" header="0.3" footer="0.2"/>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CK 2023 theo KB</vt:lpstr>
      <vt:lpstr>CK 2022 ban theo so thuc te</vt:lpstr>
      <vt:lpstr>Sheet2</vt:lpstr>
      <vt:lpstr>Sheet3</vt:lpstr>
      <vt:lpstr>'CK 2022 ban theo so thuc te'!chuong_pl_3_name</vt:lpstr>
      <vt:lpstr>'CK 2023 theo KB'!chuong_pl_3_name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TinhTu</dc:creator>
  <cp:lastModifiedBy>Tinh Tu Computer</cp:lastModifiedBy>
  <cp:lastPrinted>2024-06-14T04:01:10Z</cp:lastPrinted>
  <dcterms:created xsi:type="dcterms:W3CDTF">2020-06-02T01:44:54Z</dcterms:created>
  <dcterms:modified xsi:type="dcterms:W3CDTF">2024-06-14T04:01:16Z</dcterms:modified>
</cp:coreProperties>
</file>