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G:\My Drive\6. TPLANGSON\KHSDD2025_TPLANGSON\HS_KHSDD2025_TPLS_trinhpheduyet\"/>
    </mc:Choice>
  </mc:AlternateContent>
  <xr:revisionPtr revIDLastSave="0" documentId="13_ncr:1_{2E1A1277-2B34-478E-BA3B-1F102F677580}" xr6:coauthVersionLast="47" xr6:coauthVersionMax="47" xr10:uidLastSave="{00000000-0000-0000-0000-000000000000}"/>
  <bookViews>
    <workbookView xWindow="-120" yWindow="-120" windowWidth="29040" windowHeight="15840" tabRatio="885" firstSheet="2" activeTab="2" xr2:uid="{00000000-000D-0000-FFFF-FFFF00000000}"/>
  </bookViews>
  <sheets>
    <sheet name="foxz" sheetId="41" state="veryHidden" r:id="rId1"/>
    <sheet name="results" sheetId="43" state="veryHidden" r:id="rId2"/>
    <sheet name="Biểu số 01_KQTH" sheetId="51" r:id="rId3"/>
    <sheet name="Biểu số 02" sheetId="47" r:id="rId4"/>
    <sheet name="Biểu số 03" sheetId="48" r:id="rId5"/>
    <sheet name="Biểu số 04" sheetId="52" r:id="rId6"/>
    <sheet name="Biểu số 05" sheetId="53" r:id="rId7"/>
  </sheets>
  <definedNames>
    <definedName name="_xlnm.Print_Area" localSheetId="2">'Biểu số 01_KQTH'!$A$1:$K$73</definedName>
    <definedName name="_xlnm.Print_Area" localSheetId="3">'Biểu số 02'!$A$1:$M$73</definedName>
    <definedName name="_xlnm.Print_Area" localSheetId="4">'Biểu số 03'!$A$1:$L$65</definedName>
    <definedName name="_xlnm.Print_Area" localSheetId="5">'Biểu số 04'!$A$1:$L$65</definedName>
    <definedName name="_xlnm.Print_Area" localSheetId="6">'Biểu số 05'!$A$1:$L$34</definedName>
    <definedName name="_xlnm.Print_Titles" localSheetId="2">'Biểu số 01_KQTH'!$3:$6</definedName>
    <definedName name="_xlnm.Print_Titles" localSheetId="3">'Biểu số 02'!$4:$7</definedName>
    <definedName name="_xlnm.Print_Titles" localSheetId="4">'Biểu số 03'!$4:$6</definedName>
    <definedName name="_xlnm.Print_Titles" localSheetId="5">'Biểu số 04'!$4:$6</definedName>
    <definedName name="_xlnm.Print_Titles" localSheetId="6">'Biểu số 05'!$4:$6</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2" i="51" l="1"/>
  <c r="D70" i="47"/>
  <c r="D69" i="47"/>
  <c r="M66" i="47"/>
  <c r="F62" i="47"/>
  <c r="M62" i="47"/>
  <c r="L62" i="47"/>
  <c r="J62" i="47"/>
  <c r="D40" i="47"/>
  <c r="D37" i="47"/>
  <c r="D34" i="47"/>
  <c r="M9" i="47"/>
  <c r="G72" i="51"/>
  <c r="H72" i="51" s="1"/>
  <c r="I71" i="51"/>
  <c r="I70" i="51"/>
  <c r="G70" i="51"/>
  <c r="H70" i="51" s="1"/>
  <c r="I69" i="51"/>
  <c r="G69" i="51"/>
  <c r="H69" i="51" s="1"/>
  <c r="I68" i="51"/>
  <c r="K68" i="51" s="1"/>
  <c r="G67" i="51"/>
  <c r="H67" i="51" s="1"/>
  <c r="I66" i="51"/>
  <c r="G65" i="51"/>
  <c r="H65" i="51" s="1"/>
  <c r="I64" i="51"/>
  <c r="K64" i="51" s="1"/>
  <c r="I62" i="51"/>
  <c r="E62" i="51"/>
  <c r="E24" i="51" s="1"/>
  <c r="I61" i="51"/>
  <c r="I59" i="51"/>
  <c r="I56" i="51"/>
  <c r="K56" i="51" s="1"/>
  <c r="I54" i="51"/>
  <c r="I53" i="51"/>
  <c r="K53" i="51" s="1"/>
  <c r="I50" i="51"/>
  <c r="I49" i="51"/>
  <c r="I48" i="51"/>
  <c r="K48" i="51" s="1"/>
  <c r="E48" i="51"/>
  <c r="G46" i="51"/>
  <c r="I45" i="51"/>
  <c r="K45" i="51" s="1"/>
  <c r="I44" i="51"/>
  <c r="I43" i="51"/>
  <c r="I42" i="51"/>
  <c r="K42" i="51" s="1"/>
  <c r="I41" i="51"/>
  <c r="K41" i="51" s="1"/>
  <c r="E41" i="51"/>
  <c r="I40" i="51"/>
  <c r="I39" i="51"/>
  <c r="I36" i="51"/>
  <c r="I35" i="51"/>
  <c r="I33" i="51"/>
  <c r="I32" i="51"/>
  <c r="I30" i="51"/>
  <c r="E30" i="51"/>
  <c r="I28" i="51"/>
  <c r="I27" i="51"/>
  <c r="I25" i="51"/>
  <c r="G25" i="51"/>
  <c r="H25" i="51" s="1"/>
  <c r="I23" i="51"/>
  <c r="I21" i="51"/>
  <c r="I20" i="51"/>
  <c r="K20" i="51" s="1"/>
  <c r="I19" i="51"/>
  <c r="K19" i="51" s="1"/>
  <c r="G18" i="51"/>
  <c r="H18" i="51" s="1"/>
  <c r="I17" i="51"/>
  <c r="G17" i="51"/>
  <c r="H17" i="51" s="1"/>
  <c r="G16" i="51"/>
  <c r="H16" i="51" s="1"/>
  <c r="I15" i="51"/>
  <c r="I14" i="51"/>
  <c r="K14" i="51" s="1"/>
  <c r="I13" i="51"/>
  <c r="I12" i="51"/>
  <c r="K12" i="51" s="1"/>
  <c r="I10" i="51"/>
  <c r="K10" i="51" s="1"/>
  <c r="I8" i="51"/>
  <c r="A2" i="53"/>
  <c r="D29" i="53"/>
  <c r="D21" i="53"/>
  <c r="D8" i="53"/>
  <c r="A2" i="52"/>
  <c r="A2" i="48"/>
  <c r="G36" i="51" l="1"/>
  <c r="H36" i="51" s="1"/>
  <c r="K71" i="51"/>
  <c r="D7" i="51"/>
  <c r="F30" i="47"/>
  <c r="K17" i="51"/>
  <c r="K33" i="51"/>
  <c r="G57" i="51"/>
  <c r="K30" i="51"/>
  <c r="K23" i="51"/>
  <c r="G58" i="51"/>
  <c r="K15" i="51"/>
  <c r="K35" i="51"/>
  <c r="I46" i="51"/>
  <c r="K46" i="51" s="1"/>
  <c r="G50" i="51"/>
  <c r="G71" i="51"/>
  <c r="H71" i="51" s="1"/>
  <c r="G41" i="51"/>
  <c r="H41" i="51" s="1"/>
  <c r="G59" i="51"/>
  <c r="H59" i="51" s="1"/>
  <c r="G45" i="51"/>
  <c r="H45" i="51" s="1"/>
  <c r="G11" i="51"/>
  <c r="H11" i="51" s="1"/>
  <c r="G34" i="51"/>
  <c r="H34" i="51" s="1"/>
  <c r="J48" i="47"/>
  <c r="G20" i="51"/>
  <c r="H20" i="51" s="1"/>
  <c r="G38" i="51"/>
  <c r="H38" i="51" s="1"/>
  <c r="G53" i="51"/>
  <c r="H53" i="51" s="1"/>
  <c r="G30" i="47"/>
  <c r="K48" i="47"/>
  <c r="H30" i="47"/>
  <c r="H41" i="47"/>
  <c r="L48" i="47"/>
  <c r="G66" i="47"/>
  <c r="K61" i="51"/>
  <c r="K69" i="51"/>
  <c r="M30" i="47"/>
  <c r="H9" i="47"/>
  <c r="H8" i="47" s="1"/>
  <c r="K28" i="51"/>
  <c r="J30" i="47"/>
  <c r="K16" i="47"/>
  <c r="G16" i="47"/>
  <c r="K32" i="51"/>
  <c r="K36" i="51"/>
  <c r="G47" i="51"/>
  <c r="H47" i="51" s="1"/>
  <c r="K70" i="51"/>
  <c r="L9" i="47"/>
  <c r="G30" i="51"/>
  <c r="H30" i="51" s="1"/>
  <c r="K25" i="51"/>
  <c r="K40" i="51"/>
  <c r="J66" i="47"/>
  <c r="G26" i="51"/>
  <c r="H26" i="51" s="1"/>
  <c r="G63" i="51"/>
  <c r="H63" i="51" s="1"/>
  <c r="K44" i="51"/>
  <c r="K59" i="51"/>
  <c r="K62" i="51"/>
  <c r="K66" i="51"/>
  <c r="I34" i="51"/>
  <c r="K34" i="51" s="1"/>
  <c r="G37" i="51"/>
  <c r="H37" i="51" s="1"/>
  <c r="I47" i="51"/>
  <c r="K47" i="51" s="1"/>
  <c r="I57" i="51"/>
  <c r="K57" i="51" s="1"/>
  <c r="G60" i="51"/>
  <c r="I63" i="51"/>
  <c r="K63" i="51" s="1"/>
  <c r="D51" i="47"/>
  <c r="D54" i="47"/>
  <c r="D57" i="47"/>
  <c r="D60" i="47"/>
  <c r="D68" i="47"/>
  <c r="K66" i="47"/>
  <c r="G9" i="51"/>
  <c r="H9" i="51" s="1"/>
  <c r="I11" i="51"/>
  <c r="K11" i="51" s="1"/>
  <c r="I18" i="51"/>
  <c r="K18" i="51" s="1"/>
  <c r="G51" i="51"/>
  <c r="H51" i="51" s="1"/>
  <c r="D26" i="47"/>
  <c r="D29" i="47"/>
  <c r="I9" i="51"/>
  <c r="K9" i="51" s="1"/>
  <c r="K21" i="51"/>
  <c r="G31" i="51"/>
  <c r="H31" i="51" s="1"/>
  <c r="G35" i="51"/>
  <c r="H35" i="51" s="1"/>
  <c r="I51" i="51"/>
  <c r="K51" i="51" s="1"/>
  <c r="K54" i="51"/>
  <c r="I16" i="51"/>
  <c r="K16" i="51" s="1"/>
  <c r="G19" i="51"/>
  <c r="H19" i="51" s="1"/>
  <c r="G29" i="51"/>
  <c r="H29" i="51" s="1"/>
  <c r="I58" i="51"/>
  <c r="K58" i="51" s="1"/>
  <c r="G64" i="51"/>
  <c r="M16" i="47"/>
  <c r="D43" i="47"/>
  <c r="J41" i="47"/>
  <c r="D46" i="47"/>
  <c r="D50" i="47"/>
  <c r="D53" i="47"/>
  <c r="D56" i="47"/>
  <c r="D59" i="47"/>
  <c r="M41" i="47"/>
  <c r="G22" i="51"/>
  <c r="H22" i="51" s="1"/>
  <c r="I29" i="51"/>
  <c r="K29" i="51" s="1"/>
  <c r="G52" i="51"/>
  <c r="H52" i="51" s="1"/>
  <c r="G55" i="51"/>
  <c r="H55" i="51" s="1"/>
  <c r="I72" i="51"/>
  <c r="K72" i="51" s="1"/>
  <c r="F16" i="47"/>
  <c r="D21" i="47"/>
  <c r="K41" i="47"/>
  <c r="G10" i="51"/>
  <c r="H10" i="51" s="1"/>
  <c r="K39" i="51"/>
  <c r="G42" i="51"/>
  <c r="H42" i="51" s="1"/>
  <c r="I52" i="51"/>
  <c r="K52" i="51" s="1"/>
  <c r="G9" i="47"/>
  <c r="G8" i="47" s="1"/>
  <c r="F66" i="47"/>
  <c r="H16" i="47"/>
  <c r="K13" i="51"/>
  <c r="K49" i="51"/>
  <c r="G62" i="51"/>
  <c r="H62" i="47"/>
  <c r="I48" i="47"/>
  <c r="K30" i="47"/>
  <c r="I62" i="47"/>
  <c r="F9" i="47"/>
  <c r="J9" i="47"/>
  <c r="D13" i="47"/>
  <c r="G41" i="47"/>
  <c r="D65" i="47"/>
  <c r="L16" i="47"/>
  <c r="I41" i="47"/>
  <c r="K8" i="51"/>
  <c r="G24" i="51"/>
  <c r="H24" i="51" s="1"/>
  <c r="K27" i="51"/>
  <c r="K43" i="51"/>
  <c r="K50" i="51"/>
  <c r="K9" i="47"/>
  <c r="K8" i="47" s="1"/>
  <c r="I30" i="47"/>
  <c r="K62" i="47"/>
  <c r="M8" i="47"/>
  <c r="L8" i="47"/>
  <c r="G48" i="47"/>
  <c r="H48" i="47"/>
  <c r="L66" i="47"/>
  <c r="D28" i="47"/>
  <c r="F41" i="47"/>
  <c r="D45" i="47"/>
  <c r="I9" i="47"/>
  <c r="D12" i="47"/>
  <c r="D15" i="47"/>
  <c r="D17" i="47"/>
  <c r="D20" i="47"/>
  <c r="D23" i="47"/>
  <c r="D33" i="47"/>
  <c r="D36" i="47"/>
  <c r="D39" i="47"/>
  <c r="L41" i="47"/>
  <c r="M48" i="47"/>
  <c r="D64" i="47"/>
  <c r="F48" i="47"/>
  <c r="D52" i="47"/>
  <c r="D55" i="47"/>
  <c r="D58" i="47"/>
  <c r="D61" i="47"/>
  <c r="G62" i="47"/>
  <c r="H66" i="47"/>
  <c r="D27" i="47"/>
  <c r="L30" i="47"/>
  <c r="D44" i="47"/>
  <c r="D47" i="47"/>
  <c r="I66" i="47"/>
  <c r="I16" i="47"/>
  <c r="D71" i="47"/>
  <c r="D11" i="47"/>
  <c r="D14" i="47"/>
  <c r="J16" i="47"/>
  <c r="D19" i="47"/>
  <c r="D22" i="47"/>
  <c r="D32" i="47"/>
  <c r="D35" i="47"/>
  <c r="D38" i="47"/>
  <c r="D63" i="47"/>
  <c r="D10" i="47"/>
  <c r="D18" i="47"/>
  <c r="D25" i="47"/>
  <c r="D31" i="47"/>
  <c r="D42" i="47"/>
  <c r="D49" i="47"/>
  <c r="E7" i="51"/>
  <c r="I24" i="51"/>
  <c r="K24" i="51" s="1"/>
  <c r="G12" i="51"/>
  <c r="H12" i="51" s="1"/>
  <c r="G21" i="51"/>
  <c r="H21" i="51" s="1"/>
  <c r="G43" i="51"/>
  <c r="H43" i="51" s="1"/>
  <c r="G48" i="51"/>
  <c r="H48" i="51" s="1"/>
  <c r="G14" i="51"/>
  <c r="H14" i="51" s="1"/>
  <c r="I60" i="51"/>
  <c r="K60" i="51" s="1"/>
  <c r="I65" i="51"/>
  <c r="K65" i="51" s="1"/>
  <c r="I38" i="51"/>
  <c r="K38" i="51" s="1"/>
  <c r="G40" i="51"/>
  <c r="I55" i="51"/>
  <c r="K55" i="51" s="1"/>
  <c r="I67" i="51"/>
  <c r="K67" i="51" s="1"/>
  <c r="G23" i="51"/>
  <c r="H23" i="51" s="1"/>
  <c r="I26" i="51"/>
  <c r="K26" i="51" s="1"/>
  <c r="G28" i="51"/>
  <c r="H28" i="51" s="1"/>
  <c r="I31" i="51"/>
  <c r="K31" i="51" s="1"/>
  <c r="G33" i="51"/>
  <c r="H33" i="51" s="1"/>
  <c r="F7" i="51"/>
  <c r="G7" i="51" s="1"/>
  <c r="G54" i="51"/>
  <c r="H54" i="51" s="1"/>
  <c r="G66" i="51"/>
  <c r="H66" i="51" s="1"/>
  <c r="G68" i="51"/>
  <c r="H68" i="51" s="1"/>
  <c r="G32" i="51"/>
  <c r="H32" i="51" s="1"/>
  <c r="G61" i="51"/>
  <c r="H61" i="51" s="1"/>
  <c r="G8" i="51"/>
  <c r="H8" i="51" s="1"/>
  <c r="G15" i="51"/>
  <c r="H15" i="51" s="1"/>
  <c r="I37" i="51"/>
  <c r="K37" i="51" s="1"/>
  <c r="G39" i="51"/>
  <c r="H39" i="51" s="1"/>
  <c r="G56" i="51"/>
  <c r="H56" i="51" s="1"/>
  <c r="G13" i="51"/>
  <c r="H13" i="51" s="1"/>
  <c r="G27" i="51"/>
  <c r="G44" i="51"/>
  <c r="H44" i="51" s="1"/>
  <c r="G49" i="51"/>
  <c r="H49" i="51" s="1"/>
  <c r="I22" i="51"/>
  <c r="K22" i="51" s="1"/>
  <c r="I8" i="47" l="1"/>
  <c r="J8" i="47"/>
  <c r="M24" i="47"/>
  <c r="F24" i="47"/>
  <c r="K24" i="47"/>
  <c r="K7" i="47" s="1"/>
  <c r="J24" i="47"/>
  <c r="J7" i="47" s="1"/>
  <c r="H24" i="47"/>
  <c r="H7" i="47" s="1"/>
  <c r="D66" i="47"/>
  <c r="G24" i="47"/>
  <c r="G7" i="47" s="1"/>
  <c r="D41" i="47"/>
  <c r="M7" i="47"/>
  <c r="D62" i="47"/>
  <c r="I24" i="47"/>
  <c r="I7" i="47" s="1"/>
  <c r="D16" i="47"/>
  <c r="L24" i="47"/>
  <c r="L7" i="47" s="1"/>
  <c r="F8" i="47"/>
  <c r="F7" i="47" s="1"/>
  <c r="D30" i="47"/>
  <c r="D48" i="47"/>
  <c r="D9" i="47"/>
  <c r="L9" i="48"/>
  <c r="H9" i="48"/>
  <c r="D24" i="47" l="1"/>
  <c r="D8" i="47"/>
  <c r="D61" i="48"/>
  <c r="K9" i="48"/>
  <c r="K8" i="48" s="1"/>
  <c r="D34" i="48"/>
  <c r="D36" i="48"/>
  <c r="D55" i="48"/>
  <c r="E9" i="48"/>
  <c r="D33" i="48"/>
  <c r="D27" i="48"/>
  <c r="D38" i="48"/>
  <c r="D46" i="48"/>
  <c r="D11" i="48"/>
  <c r="D37" i="48"/>
  <c r="D29" i="48"/>
  <c r="D60" i="48"/>
  <c r="D57" i="48"/>
  <c r="F9" i="48"/>
  <c r="D43" i="48"/>
  <c r="D51" i="48"/>
  <c r="D35" i="48"/>
  <c r="D17" i="48"/>
  <c r="D20" i="48"/>
  <c r="D19" i="48"/>
  <c r="D28" i="48"/>
  <c r="D14" i="48"/>
  <c r="D64" i="48"/>
  <c r="D21" i="48"/>
  <c r="D11" i="53"/>
  <c r="D50" i="48"/>
  <c r="D53" i="48"/>
  <c r="H8" i="48"/>
  <c r="D54" i="48"/>
  <c r="D23" i="53"/>
  <c r="D33" i="53"/>
  <c r="D25" i="48"/>
  <c r="D12" i="48"/>
  <c r="D18" i="48"/>
  <c r="L8" i="48"/>
  <c r="D23" i="48"/>
  <c r="D34" i="53"/>
  <c r="I9" i="48"/>
  <c r="D32" i="48"/>
  <c r="D47" i="48"/>
  <c r="D65" i="48"/>
  <c r="D44" i="48"/>
  <c r="D15" i="48"/>
  <c r="D13" i="48"/>
  <c r="D49" i="48"/>
  <c r="D26" i="48"/>
  <c r="D13" i="53"/>
  <c r="D56" i="48"/>
  <c r="D24" i="53"/>
  <c r="D63" i="48"/>
  <c r="D10" i="53"/>
  <c r="D26" i="53"/>
  <c r="D10" i="48"/>
  <c r="G9" i="48"/>
  <c r="D22" i="48"/>
  <c r="D42" i="48"/>
  <c r="D52" i="48"/>
  <c r="D18" i="53"/>
  <c r="J9" i="48"/>
  <c r="D45" i="48"/>
  <c r="D17" i="53"/>
  <c r="D58" i="48"/>
  <c r="D15" i="53"/>
  <c r="D19" i="53"/>
  <c r="D39" i="48"/>
  <c r="D31" i="48"/>
  <c r="D59" i="48"/>
  <c r="D16" i="53"/>
  <c r="D12" i="53"/>
  <c r="D40" i="48"/>
  <c r="D7" i="47" l="1"/>
  <c r="J8" i="48"/>
  <c r="E20" i="53"/>
  <c r="H20" i="53"/>
  <c r="G7" i="53"/>
  <c r="F8" i="48"/>
  <c r="G20" i="53"/>
  <c r="E7" i="53"/>
  <c r="G16" i="52"/>
  <c r="J24" i="48"/>
  <c r="D27" i="52"/>
  <c r="H41" i="52"/>
  <c r="E8" i="48"/>
  <c r="E16" i="52"/>
  <c r="F41" i="52"/>
  <c r="D57" i="52"/>
  <c r="I16" i="52"/>
  <c r="D59" i="52"/>
  <c r="D61" i="52"/>
  <c r="E24" i="48"/>
  <c r="I8" i="48"/>
  <c r="G8" i="48"/>
  <c r="J28" i="53"/>
  <c r="L7" i="53"/>
  <c r="L16" i="52"/>
  <c r="I24" i="48"/>
  <c r="F28" i="53"/>
  <c r="D27" i="53"/>
  <c r="K24" i="48"/>
  <c r="K7" i="48" s="1"/>
  <c r="H24" i="48"/>
  <c r="H7" i="48" s="1"/>
  <c r="I28" i="53"/>
  <c r="D31" i="53"/>
  <c r="D23" i="52"/>
  <c r="F24" i="48"/>
  <c r="L20" i="53"/>
  <c r="I20" i="53"/>
  <c r="D48" i="48"/>
  <c r="D53" i="52"/>
  <c r="D32" i="53"/>
  <c r="D36" i="52"/>
  <c r="F16" i="52"/>
  <c r="H16" i="52"/>
  <c r="D22" i="52"/>
  <c r="D30" i="48"/>
  <c r="K20" i="53"/>
  <c r="I7" i="53"/>
  <c r="J16" i="52"/>
  <c r="F30" i="52"/>
  <c r="D31" i="52"/>
  <c r="D62" i="48"/>
  <c r="D29" i="52"/>
  <c r="D46" i="52"/>
  <c r="D18" i="52"/>
  <c r="G28" i="53"/>
  <c r="D34" i="52"/>
  <c r="G30" i="52"/>
  <c r="G62" i="52"/>
  <c r="J20" i="53"/>
  <c r="H28" i="53"/>
  <c r="L28" i="53"/>
  <c r="D16" i="48"/>
  <c r="E30" i="52"/>
  <c r="I41" i="52"/>
  <c r="E48" i="52"/>
  <c r="D22" i="53"/>
  <c r="F20" i="53"/>
  <c r="D38" i="52"/>
  <c r="D45" i="52"/>
  <c r="D25" i="53"/>
  <c r="D41" i="48"/>
  <c r="F9" i="52"/>
  <c r="D26" i="52"/>
  <c r="D9" i="48"/>
  <c r="D33" i="52"/>
  <c r="G24" i="48"/>
  <c r="K7" i="53"/>
  <c r="L24" i="48"/>
  <c r="L7" i="48" s="1"/>
  <c r="J7" i="53"/>
  <c r="H9" i="52"/>
  <c r="D20" i="52"/>
  <c r="D14" i="53"/>
  <c r="K28" i="53"/>
  <c r="F7" i="53"/>
  <c r="D49" i="52"/>
  <c r="H8" i="52" l="1"/>
  <c r="F7" i="48"/>
  <c r="F48" i="52"/>
  <c r="E68" i="47"/>
  <c r="E27" i="47"/>
  <c r="E63" i="47"/>
  <c r="E50" i="47"/>
  <c r="E65" i="47"/>
  <c r="E70" i="47"/>
  <c r="E71" i="47"/>
  <c r="E20" i="47"/>
  <c r="E60" i="47"/>
  <c r="E52" i="47"/>
  <c r="E44" i="47"/>
  <c r="E54" i="47"/>
  <c r="E33" i="47"/>
  <c r="E64" i="47"/>
  <c r="E45" i="47"/>
  <c r="E46" i="47"/>
  <c r="E56" i="47"/>
  <c r="E58" i="47"/>
  <c r="E12" i="47"/>
  <c r="E43" i="47"/>
  <c r="E22" i="47"/>
  <c r="E11" i="47"/>
  <c r="E69" i="47"/>
  <c r="E13" i="47"/>
  <c r="E38" i="47"/>
  <c r="E61" i="47"/>
  <c r="E39" i="47"/>
  <c r="E59" i="47"/>
  <c r="E51" i="47"/>
  <c r="E14" i="47"/>
  <c r="E19" i="47"/>
  <c r="E32" i="47"/>
  <c r="E47" i="47"/>
  <c r="E28" i="47"/>
  <c r="E15" i="47"/>
  <c r="E35" i="47"/>
  <c r="E21" i="47"/>
  <c r="E17" i="47"/>
  <c r="E37" i="47"/>
  <c r="E26" i="47"/>
  <c r="E55" i="47"/>
  <c r="E29" i="47"/>
  <c r="E34" i="47"/>
  <c r="E23" i="47"/>
  <c r="E36" i="47"/>
  <c r="E57" i="47"/>
  <c r="E53" i="47"/>
  <c r="E40" i="47"/>
  <c r="E42" i="47"/>
  <c r="E18" i="47"/>
  <c r="E66" i="47"/>
  <c r="E16" i="47"/>
  <c r="E41" i="47"/>
  <c r="E31" i="47"/>
  <c r="E10" i="47"/>
  <c r="E25" i="47"/>
  <c r="E49" i="47"/>
  <c r="E30" i="47"/>
  <c r="E62" i="47"/>
  <c r="E48" i="47"/>
  <c r="E9" i="47"/>
  <c r="E24" i="47"/>
  <c r="E8" i="47"/>
  <c r="K48" i="52"/>
  <c r="J7" i="48"/>
  <c r="D14" i="52"/>
  <c r="G48" i="52"/>
  <c r="D52" i="52"/>
  <c r="G9" i="52"/>
  <c r="G8" i="52" s="1"/>
  <c r="I7" i="48"/>
  <c r="D39" i="52"/>
  <c r="D65" i="52"/>
  <c r="D51" i="52"/>
  <c r="D28" i="52"/>
  <c r="H30" i="52"/>
  <c r="D54" i="52"/>
  <c r="D9" i="53"/>
  <c r="D13" i="52"/>
  <c r="L48" i="52"/>
  <c r="D8" i="48"/>
  <c r="D17" i="52"/>
  <c r="E7" i="48"/>
  <c r="D44" i="52"/>
  <c r="K16" i="52"/>
  <c r="D16" i="52" s="1"/>
  <c r="D55" i="52"/>
  <c r="I30" i="52"/>
  <c r="D35" i="52"/>
  <c r="D58" i="52"/>
  <c r="D60" i="52"/>
  <c r="H62" i="52"/>
  <c r="I62" i="52"/>
  <c r="I48" i="52"/>
  <c r="H7" i="53"/>
  <c r="D7" i="53" s="1"/>
  <c r="L62" i="52"/>
  <c r="D56" i="52"/>
  <c r="H48" i="52"/>
  <c r="D25" i="52"/>
  <c r="D15" i="52"/>
  <c r="E28" i="53"/>
  <c r="D28" i="53" s="1"/>
  <c r="J48" i="52"/>
  <c r="D64" i="52"/>
  <c r="K41" i="52"/>
  <c r="D21" i="52"/>
  <c r="D20" i="53"/>
  <c r="D12" i="52"/>
  <c r="D47" i="52"/>
  <c r="D40" i="52"/>
  <c r="J62" i="52"/>
  <c r="L41" i="52"/>
  <c r="F8" i="52"/>
  <c r="D19" i="52"/>
  <c r="D11" i="52"/>
  <c r="D24" i="48"/>
  <c r="F24" i="52"/>
  <c r="G41" i="52"/>
  <c r="G24" i="52" s="1"/>
  <c r="L9" i="52"/>
  <c r="L8" i="52" s="1"/>
  <c r="J30" i="52"/>
  <c r="J41" i="52"/>
  <c r="D50" i="52"/>
  <c r="E9" i="52"/>
  <c r="D10" i="52"/>
  <c r="I9" i="52"/>
  <c r="I8" i="52" s="1"/>
  <c r="K62" i="52"/>
  <c r="G7" i="48"/>
  <c r="K30" i="52"/>
  <c r="D32" i="52"/>
  <c r="K9" i="52"/>
  <c r="L30" i="52"/>
  <c r="D43" i="52"/>
  <c r="J9" i="52"/>
  <c r="J8" i="52" s="1"/>
  <c r="E41" i="52"/>
  <c r="D42" i="52"/>
  <c r="F62" i="52"/>
  <c r="D37" i="52"/>
  <c r="H24" i="52" l="1"/>
  <c r="H7" i="52" s="1"/>
  <c r="D7" i="48"/>
  <c r="L24" i="52"/>
  <c r="L7" i="52" s="1"/>
  <c r="K8" i="52"/>
  <c r="G7" i="52"/>
  <c r="J24" i="52"/>
  <c r="J7" i="52" s="1"/>
  <c r="D30" i="53"/>
  <c r="I24" i="52"/>
  <c r="I7" i="52" s="1"/>
  <c r="D41" i="52"/>
  <c r="D48" i="52"/>
  <c r="F7" i="52"/>
  <c r="K24" i="52"/>
  <c r="D30" i="52"/>
  <c r="E62" i="52"/>
  <c r="D62" i="52" s="1"/>
  <c r="D63" i="52"/>
  <c r="E8" i="52"/>
  <c r="D9" i="52"/>
  <c r="E24" i="52"/>
  <c r="K7" i="52" l="1"/>
  <c r="D24" i="52"/>
  <c r="E7" i="52"/>
  <c r="D7" i="52" s="1"/>
  <c r="D8" i="52"/>
</calcChain>
</file>

<file path=xl/sharedStrings.xml><?xml version="1.0" encoding="utf-8"?>
<sst xmlns="http://schemas.openxmlformats.org/spreadsheetml/2006/main" count="879" uniqueCount="266">
  <si>
    <t>Đơn vị tính: ha</t>
  </si>
  <si>
    <t>STT</t>
  </si>
  <si>
    <t>Mã</t>
  </si>
  <si>
    <t>Diện tích phân theo đơn vị hành chính</t>
  </si>
  <si>
    <t>Tổng diện tích tự nhiên</t>
  </si>
  <si>
    <t>1</t>
  </si>
  <si>
    <t>NNP</t>
  </si>
  <si>
    <t>1.1</t>
  </si>
  <si>
    <t>LUA</t>
  </si>
  <si>
    <t>LUC</t>
  </si>
  <si>
    <t>Đất trồng lúa còn lại</t>
  </si>
  <si>
    <t>LUK</t>
  </si>
  <si>
    <t>1.2</t>
  </si>
  <si>
    <t>HNK</t>
  </si>
  <si>
    <t>1.3</t>
  </si>
  <si>
    <t>Đất trồng cây lâu năm</t>
  </si>
  <si>
    <t>CLN</t>
  </si>
  <si>
    <t>1.4</t>
  </si>
  <si>
    <t>Đất rừng phòng hộ</t>
  </si>
  <si>
    <t>RPH</t>
  </si>
  <si>
    <t>1.5</t>
  </si>
  <si>
    <t>Đất rừng đặc dụng</t>
  </si>
  <si>
    <t>RDD</t>
  </si>
  <si>
    <t>1.6</t>
  </si>
  <si>
    <t>Đất rừng sản xuất</t>
  </si>
  <si>
    <t>RSX</t>
  </si>
  <si>
    <t>RSN</t>
  </si>
  <si>
    <t>Đất có rừng sản xuất là rừng trồng</t>
  </si>
  <si>
    <t>RST</t>
  </si>
  <si>
    <t>Đất đang được sử dụng để phát triển rừng sản xuất</t>
  </si>
  <si>
    <t>RSM</t>
  </si>
  <si>
    <t>1.7</t>
  </si>
  <si>
    <t>NTS</t>
  </si>
  <si>
    <t>1.8</t>
  </si>
  <si>
    <t>Đất làm muối</t>
  </si>
  <si>
    <t>LMU</t>
  </si>
  <si>
    <t>1.9</t>
  </si>
  <si>
    <t>Đất nông nghiệp khác</t>
  </si>
  <si>
    <t>NKH</t>
  </si>
  <si>
    <t>2</t>
  </si>
  <si>
    <t>PNN</t>
  </si>
  <si>
    <t>2.1</t>
  </si>
  <si>
    <t>Đất quốc phòng</t>
  </si>
  <si>
    <t>CQP</t>
  </si>
  <si>
    <t>2.2</t>
  </si>
  <si>
    <t>Đất an ninh</t>
  </si>
  <si>
    <t>CAN</t>
  </si>
  <si>
    <t>2.3</t>
  </si>
  <si>
    <t>Đất khu công nghiệp</t>
  </si>
  <si>
    <t>SKK</t>
  </si>
  <si>
    <t>2.4</t>
  </si>
  <si>
    <t>2.5</t>
  </si>
  <si>
    <t>Đất cụm công nghiệp</t>
  </si>
  <si>
    <t>SKN</t>
  </si>
  <si>
    <t>2.6</t>
  </si>
  <si>
    <t>Đất thương mại, dịch vụ</t>
  </si>
  <si>
    <t>TMD</t>
  </si>
  <si>
    <t>2.7</t>
  </si>
  <si>
    <t>Đất cơ sở sản xuất phi nông nghiệp</t>
  </si>
  <si>
    <t>SKC</t>
  </si>
  <si>
    <t>2.8</t>
  </si>
  <si>
    <t>Đất sử dụng cho hoạt động khoáng sản</t>
  </si>
  <si>
    <t>SKS</t>
  </si>
  <si>
    <t>2.9</t>
  </si>
  <si>
    <t>DGT</t>
  </si>
  <si>
    <t>DTL</t>
  </si>
  <si>
    <t>DNL</t>
  </si>
  <si>
    <t>DBV</t>
  </si>
  <si>
    <t>Đất xây dựng cơ sở văn hóa</t>
  </si>
  <si>
    <t>DVH</t>
  </si>
  <si>
    <t>Đất xây dựng cơ sở y tế</t>
  </si>
  <si>
    <t>DYT</t>
  </si>
  <si>
    <t>DGD</t>
  </si>
  <si>
    <t>DTT</t>
  </si>
  <si>
    <t>DXH</t>
  </si>
  <si>
    <t>Đất xây dựng cơ sở khoa học và công nghệ</t>
  </si>
  <si>
    <t>DKH</t>
  </si>
  <si>
    <t>DCH</t>
  </si>
  <si>
    <t>2.10</t>
  </si>
  <si>
    <t>2.11</t>
  </si>
  <si>
    <t>2.12</t>
  </si>
  <si>
    <t>DRA</t>
  </si>
  <si>
    <t>2.13</t>
  </si>
  <si>
    <t>Đất ở tại nông thôn</t>
  </si>
  <si>
    <t>ONT</t>
  </si>
  <si>
    <t>Đất ở tại đô thị</t>
  </si>
  <si>
    <t>ODT</t>
  </si>
  <si>
    <t>Đất xây dựng trụ sở cơ quan</t>
  </si>
  <si>
    <t>TSC</t>
  </si>
  <si>
    <t>Đất xây dựng cơ sở ngoại giao</t>
  </si>
  <si>
    <t>TON</t>
  </si>
  <si>
    <t>NTD</t>
  </si>
  <si>
    <t>DKV</t>
  </si>
  <si>
    <t>TIN</t>
  </si>
  <si>
    <t>SON</t>
  </si>
  <si>
    <t>Đất có mặt nước chuyên dùng</t>
  </si>
  <si>
    <t>MNC</t>
  </si>
  <si>
    <t>Đất phi nông nghiệp khác</t>
  </si>
  <si>
    <t>PNK</t>
  </si>
  <si>
    <t>CSD</t>
  </si>
  <si>
    <t>Chỉ tiêu sử dụng đất</t>
  </si>
  <si>
    <t>Cơ cấu (%)</t>
  </si>
  <si>
    <t>Đất nuôi trồng thuỷ sản</t>
  </si>
  <si>
    <t>Diện tích (ha)</t>
  </si>
  <si>
    <t>NNP/PNN</t>
  </si>
  <si>
    <t>Đất trồng lúa</t>
  </si>
  <si>
    <t>LUA/PNN</t>
  </si>
  <si>
    <t>HNK/PNN</t>
  </si>
  <si>
    <t>CLN/PNN</t>
  </si>
  <si>
    <t>RPH/PNN</t>
  </si>
  <si>
    <t>RDD/PNN</t>
  </si>
  <si>
    <t>RSX/PNN</t>
  </si>
  <si>
    <t>NTS/PNN</t>
  </si>
  <si>
    <t>LMU/PNN</t>
  </si>
  <si>
    <t>NKH/PNN</t>
  </si>
  <si>
    <t>Đất phi nông nghiệp không phải là đất ở chuyển sang đất ở</t>
  </si>
  <si>
    <t>Tổng diện tích</t>
  </si>
  <si>
    <t>1.1.1</t>
  </si>
  <si>
    <t>1.1.2</t>
  </si>
  <si>
    <t>Trong đó:</t>
  </si>
  <si>
    <t>DNG</t>
  </si>
  <si>
    <t>RSN/PNN</t>
  </si>
  <si>
    <t>Đất xây dựng cơ sở giáo dục và đào tạo</t>
  </si>
  <si>
    <t>P. Hoàng Văn Thụ</t>
  </si>
  <si>
    <t>P. Tam Thanh</t>
  </si>
  <si>
    <t>P. Vĩnh Trại</t>
  </si>
  <si>
    <t>P. Đông Kinh</t>
  </si>
  <si>
    <t>P. Chi Lăng</t>
  </si>
  <si>
    <t>X. Hoàng Đồng</t>
  </si>
  <si>
    <t>X. Quảng Lạc</t>
  </si>
  <si>
    <t>X. Mai Pha</t>
  </si>
  <si>
    <t>(4)=(5)+...+(12)</t>
  </si>
  <si>
    <t>Đất xây dựng công trình sự nghiệp khác</t>
  </si>
  <si>
    <t>DSK</t>
  </si>
  <si>
    <t>(4)=(5)+…(12)</t>
  </si>
  <si>
    <t>Nhóm đất nông nghiệp</t>
  </si>
  <si>
    <t>Đất chuyên trồng lúa</t>
  </si>
  <si>
    <t>Đất trồng cây hằng năm khác</t>
  </si>
  <si>
    <t>Trong đó: đất rừng sản xuất là rừng tự nhiên</t>
  </si>
  <si>
    <t>Đất chăn nuôi tập trung</t>
  </si>
  <si>
    <t>CNT</t>
  </si>
  <si>
    <t>1.10</t>
  </si>
  <si>
    <t>Nhóm đất phi nông nghiệp</t>
  </si>
  <si>
    <t>Đất xây dựng công trình sự nghiệp</t>
  </si>
  <si>
    <t>DSN</t>
  </si>
  <si>
    <t>2.6.1</t>
  </si>
  <si>
    <t>2.6.2</t>
  </si>
  <si>
    <t>Đất xây dựng cơ sở xã hội</t>
  </si>
  <si>
    <t>2.6.3</t>
  </si>
  <si>
    <t>2.6.4</t>
  </si>
  <si>
    <t>2.6.5</t>
  </si>
  <si>
    <t>Đất xây dựng cơ sở thể dục, thể thao</t>
  </si>
  <si>
    <t>2.6.6</t>
  </si>
  <si>
    <t>2.6.7</t>
  </si>
  <si>
    <t>Đất xây dựng cơ sở môi trường</t>
  </si>
  <si>
    <t>DMT</t>
  </si>
  <si>
    <t>2.6.8</t>
  </si>
  <si>
    <t xml:space="preserve">Đất xây dựng cơ sở khí tượng thủy văn </t>
  </si>
  <si>
    <t>DKT</t>
  </si>
  <si>
    <t>2.6.9</t>
  </si>
  <si>
    <t>2.6.10</t>
  </si>
  <si>
    <t>Đất sản xuất, kinh doanh phi nông nghiệp</t>
  </si>
  <si>
    <t>CSK</t>
  </si>
  <si>
    <t>2.7.1</t>
  </si>
  <si>
    <t>Đất khu công nghệ thông tin tập trung</t>
  </si>
  <si>
    <t>SCT</t>
  </si>
  <si>
    <t>2.7.2</t>
  </si>
  <si>
    <t>2.7.3</t>
  </si>
  <si>
    <t>2.7.4</t>
  </si>
  <si>
    <t>CCC</t>
  </si>
  <si>
    <t>2.8.1</t>
  </si>
  <si>
    <t>Đất công trình giao thông</t>
  </si>
  <si>
    <t>2.8.2</t>
  </si>
  <si>
    <t>Đất công trình thủy lợi</t>
  </si>
  <si>
    <t>2.8.3</t>
  </si>
  <si>
    <t>Đất công trình cấp nước, thoát nước</t>
  </si>
  <si>
    <t>DCT</t>
  </si>
  <si>
    <t>2.8.4</t>
  </si>
  <si>
    <t xml:space="preserve">Đất công trình phòng, chống thiên tai </t>
  </si>
  <si>
    <t>DPC</t>
  </si>
  <si>
    <t>2.8.5</t>
  </si>
  <si>
    <t xml:space="preserve">Đất có di tích lịch sử - văn hóa, danh lam thắng cảnh, di sản thiên nhiên </t>
  </si>
  <si>
    <t>DDD</t>
  </si>
  <si>
    <t>2.8.6</t>
  </si>
  <si>
    <t xml:space="preserve">Đất công trình xử lý chất thải </t>
  </si>
  <si>
    <t>2.8.7</t>
  </si>
  <si>
    <t xml:space="preserve">Đất công trình năng lượng, chiếu sáng công cộng </t>
  </si>
  <si>
    <t>2.8.8</t>
  </si>
  <si>
    <t xml:space="preserve">Đất công trình hạ tầng bưu chính, viễn thông, công nghệ thông tin </t>
  </si>
  <si>
    <t>2.8.9</t>
  </si>
  <si>
    <t xml:space="preserve">Đất chợ dân sinh, chợ đầu mối </t>
  </si>
  <si>
    <t>2.8.10</t>
  </si>
  <si>
    <t>Đất khu vui chơi, giải trí công cộng, sinh hoạt cộng đồng</t>
  </si>
  <si>
    <t>Đất tôn giáo</t>
  </si>
  <si>
    <t xml:space="preserve">Đất tín ngưỡng </t>
  </si>
  <si>
    <t xml:space="preserve">Đất nghĩa trang, nhà tang lễ, cơ sở hỏa táng; đất cơ sở lưu trữ tro cốt </t>
  </si>
  <si>
    <t>TVC</t>
  </si>
  <si>
    <t>2.12.1</t>
  </si>
  <si>
    <t>Đất có mặt nước chuyên dùng dạng ao, hồ, đầm, phá</t>
  </si>
  <si>
    <t>2.12.2</t>
  </si>
  <si>
    <t>Đất có mặt nước chuyên dùng dạng sông, ngòi, kênh, rạch, suối</t>
  </si>
  <si>
    <t>Nhóm đất chưa sử dụng</t>
  </si>
  <si>
    <t>3.1</t>
  </si>
  <si>
    <t>3.2</t>
  </si>
  <si>
    <t>Đất bằng chưa sử dụng</t>
  </si>
  <si>
    <t>BCS</t>
  </si>
  <si>
    <t>3.3</t>
  </si>
  <si>
    <t>Đất đồi núi chưa sử dụng</t>
  </si>
  <si>
    <t>DCS</t>
  </si>
  <si>
    <t>3.4</t>
  </si>
  <si>
    <t>Núi đá không có rừng cây</t>
  </si>
  <si>
    <t>NCS</t>
  </si>
  <si>
    <t>Đất có mặt nước chưa sử dụng</t>
  </si>
  <si>
    <t>MCS</t>
  </si>
  <si>
    <t>Chuyển đất nông nghiệp sang đất phi nông nghiệp</t>
  </si>
  <si>
    <t>CNT/PNN</t>
  </si>
  <si>
    <t>Chuyển đổi cơ cấu sử dụng đất trong nội bộ đất nông nghiệp</t>
  </si>
  <si>
    <t>Chuyển đất trồng lúa sang đất khác trong nhóm đất nông nghiệp</t>
  </si>
  <si>
    <t>Chuyển đất rừng đặc dụng sang đất khác trong nhóm đất nông nghiệp</t>
  </si>
  <si>
    <t>Chuyển đất rừng phòng hộ sang đất khác trong nhóm đất nông nghiệp</t>
  </si>
  <si>
    <t>Chuyển đất rừng sản xuất sang đất khác trong nhóm đất nông nghiệp</t>
  </si>
  <si>
    <t>Chuyển các loại đất khác sang đất chăn nuôi tập trung khi thực hiện các dự án chăn nuôi tập trung quy mô lớn</t>
  </si>
  <si>
    <t>Chuyển đổi cơ cấu sử dụng đất trong nội bộ đất phi nông nghiệp</t>
  </si>
  <si>
    <t>4.1</t>
  </si>
  <si>
    <t>Chuyển đất phi nông nghiệp được quy định tại điều 118 Luật đất đai sang các loại đất phi nông nghiệp quy định tại điều 119 hoặc Điều 120 Luật đất đai</t>
  </si>
  <si>
    <t>4.2</t>
  </si>
  <si>
    <t>4.3</t>
  </si>
  <si>
    <t>Chuyển đất xây dựng công trình sự nghiệp sang đất sản xuất, kinh doanh phi nông nghiệp</t>
  </si>
  <si>
    <t>4.4</t>
  </si>
  <si>
    <t>Chuyển đất xây dựng công trình công cộng có mục đích kinh doanh sang đất sản xuất, kinh doanh phi nông nghiệp</t>
  </si>
  <si>
    <t>4.5</t>
  </si>
  <si>
    <t>Chuyển đất sản xuất, kinh doanh phi nông nghiệp không phải đất thương mại, dịch vụ sang đất thương mại, dịch vụ</t>
  </si>
  <si>
    <t xml:space="preserve">Kết quả thực hiện </t>
  </si>
  <si>
    <t>Diện tích kế hoạch chưa thực hiện (ha)</t>
  </si>
  <si>
    <t xml:space="preserve">Tổng số Tăng (+), giảm (-) </t>
  </si>
  <si>
    <t xml:space="preserve"> Tăng (+), giảm (-)</t>
  </si>
  <si>
    <t>Tỷ lệ 
(%)</t>
  </si>
  <si>
    <t>Diện tích chuyển kỳ sau</t>
  </si>
  <si>
    <t>Diện tích hủy bỏ</t>
  </si>
  <si>
    <t>(7)=(6)-(4)</t>
  </si>
  <si>
    <t>(8)=(7)/[(5)-(4)]*100</t>
  </si>
  <si>
    <t>(9)=(6)-(5)</t>
  </si>
  <si>
    <t>(11)=(9)-(10)</t>
  </si>
  <si>
    <t>2.7.5</t>
  </si>
  <si>
    <t>2.7.6</t>
  </si>
  <si>
    <t>Đất sử dụng vào mục đích công cộng</t>
  </si>
  <si>
    <t>Đất sử dụng cho khu công nghệ cao*</t>
  </si>
  <si>
    <t>Ghi chú: Đất khu công nghệ cao không cộng vào tổng diện tích tự nhiên.</t>
  </si>
  <si>
    <t>LUA/NNP</t>
  </si>
  <si>
    <t>RDD/NNP</t>
  </si>
  <si>
    <t>RPH/NNP</t>
  </si>
  <si>
    <t>RSX/NNP</t>
  </si>
  <si>
    <t>RSN/NNP</t>
  </si>
  <si>
    <t>MHT/CNT</t>
  </si>
  <si>
    <t>MHT/PNC</t>
  </si>
  <si>
    <t>MHT/OTC</t>
  </si>
  <si>
    <t>MHT/CSK</t>
  </si>
  <si>
    <t>MHT/TMD</t>
  </si>
  <si>
    <t>Năm hiện trạng 2023 (ha)</t>
  </si>
  <si>
    <t>Diện tích năm 2024 được duyệt (ha)</t>
  </si>
  <si>
    <t>Biểu số 01: Kết quả thực hiện kế hoạch sử dụng đất năm 2024 của thành phố Lạng Sơn</t>
  </si>
  <si>
    <t>Biểu số 02: Phân bổ diện tích các loại đất trong kế hoạch sử dụng đất năm 2025 thành phố Lạng Sơn</t>
  </si>
  <si>
    <t>(Kèm theo Tờ trình số:           /TTr-UBND ngày …/4/2025 của Ủy ban nhân dân thành phố Lạng Sơn)</t>
  </si>
  <si>
    <t>Biểu số 03: Kế hoạch đưa đất chưa sử dụng vào sử dụng năm 2025 của thành phố Lạng Sơn</t>
  </si>
  <si>
    <t>Biểu số 04: Kế hoạch thu hồi đất năm 2025 của thành phố Lạng Sơn</t>
  </si>
  <si>
    <t>Biểu số 05: Kế hoạch chuyển mục đích sử dụng đất năm 2025 của thành phố Lạng Sơn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</si>
</sst>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6" formatCode="&quot;$&quot;#,##0_);[Red]\(&quot;$&quot;#,##0\)"/>
    <numFmt numFmtId="164" formatCode="_-* #,##0_-;\-* #,##0_-;_-* &quot;-&quot;_-;_-@_-"/>
    <numFmt numFmtId="165" formatCode="_-* #,##0.00_-;\-* #,##0.00_-;_-* &quot;-&quot;??_-;_-@_-"/>
    <numFmt numFmtId="166" formatCode="0_);\(0\)"/>
    <numFmt numFmtId="167" formatCode="#,##0.00;[Red]#,##0.00"/>
    <numFmt numFmtId="168" formatCode="#,##0\ &quot;$&quot;_);\(#,##0\ &quot;$&quot;\)"/>
    <numFmt numFmtId="169" formatCode="#,##0\ &quot;$&quot;_);[Red]\(#,##0\ &quot;$&quot;\)"/>
    <numFmt numFmtId="170" formatCode="#,##0;[Red]#,##0"/>
    <numFmt numFmtId="171" formatCode="_ &quot;\&quot;* #,##0.00_ ;_ &quot;\&quot;* &quot;\&quot;&quot;\&quot;&quot;\&quot;&quot;\&quot;&quot;\&quot;&quot;\&quot;&quot;\&quot;&quot;\&quot;&quot;\&quot;\-#,##0.00_ ;_ &quot;\&quot;* &quot;-&quot;??_ ;_ @_ "/>
    <numFmt numFmtId="172" formatCode="&quot;$&quot;###,0&quot;.&quot;00_);[Red]\(&quot;$&quot;###,0&quot;.&quot;00\)"/>
    <numFmt numFmtId="173" formatCode="_-&quot;$&quot;* #,##0_-;\-&quot;$&quot;* #,##0_-;_-&quot;$&quot;* &quot;-&quot;_-;_-@_-"/>
    <numFmt numFmtId="174" formatCode="_-&quot;$&quot;* #,##0.00_-;\-&quot;$&quot;* #,##0.00_-;_-&quot;$&quot;* &quot;-&quot;??_-;_-@_-"/>
    <numFmt numFmtId="175" formatCode="00.000"/>
    <numFmt numFmtId="176" formatCode="&quot;￥&quot;#,##0;&quot;￥&quot;\-#,##0"/>
    <numFmt numFmtId="177" formatCode="#,##0\ &quot;DM&quot;;\-#,##0\ &quot;DM&quot;"/>
    <numFmt numFmtId="178" formatCode="0.000%"/>
    <numFmt numFmtId="179" formatCode="0.0000;[Red]0.0000"/>
  </numFmts>
  <fonts count="38">
    <font>
      <sz val="11"/>
      <color theme="1"/>
      <name val="Calibri"/>
      <family val="2"/>
      <charset val="163"/>
      <scheme val="minor"/>
    </font>
    <font>
      <sz val="10"/>
      <name val="Arial"/>
      <family val="2"/>
      <charset val="163"/>
    </font>
    <font>
      <sz val="10"/>
      <color theme="1"/>
      <name val="Times New Roman"/>
      <family val="1"/>
    </font>
    <font>
      <sz val="12"/>
      <name val=".VnTime"/>
      <family val="2"/>
    </font>
    <font>
      <b/>
      <sz val="11"/>
      <color theme="1"/>
      <name val="Times New Roman"/>
      <family val="1"/>
    </font>
    <font>
      <sz val="11"/>
      <color theme="1"/>
      <name val="Times New Roman"/>
      <family val="1"/>
    </font>
    <font>
      <i/>
      <sz val="11"/>
      <color theme="1"/>
      <name val="Times New Roman"/>
      <family val="1"/>
    </font>
    <font>
      <sz val="12"/>
      <name val="Times New Roman"/>
      <family val="1"/>
    </font>
    <font>
      <sz val="11"/>
      <color theme="0"/>
      <name val="Times New Roman"/>
      <family val="1"/>
    </font>
    <font>
      <sz val="12"/>
      <name val=".VnArial"/>
      <family val="2"/>
    </font>
    <font>
      <sz val="12"/>
      <name val=".VnArial"/>
      <family val="2"/>
    </font>
    <font>
      <sz val="10"/>
      <name val="?? ??"/>
      <family val="1"/>
      <charset val="136"/>
    </font>
    <font>
      <sz val="14"/>
      <name val="??"/>
      <family val="3"/>
      <charset val="129"/>
    </font>
    <font>
      <sz val="12"/>
      <name val="????"/>
      <charset val="136"/>
    </font>
    <font>
      <sz val="12"/>
      <name val="???"/>
      <family val="3"/>
    </font>
    <font>
      <sz val="12"/>
      <name val="Courier"/>
      <family val="3"/>
    </font>
    <font>
      <sz val="10"/>
      <name val="Arial"/>
      <family val="2"/>
    </font>
    <font>
      <sz val="12"/>
      <name val="VNI-Times"/>
    </font>
    <font>
      <b/>
      <sz val="12"/>
      <name val="Arial"/>
      <family val="2"/>
    </font>
    <font>
      <sz val="10"/>
      <name val="MS Sans Serif"/>
      <family val="2"/>
    </font>
    <font>
      <sz val="12"/>
      <name val="Arial"/>
      <family val="2"/>
    </font>
    <font>
      <sz val="10"/>
      <name val=".VnTime"/>
      <family val="2"/>
    </font>
    <font>
      <sz val="14"/>
      <name val="뼻뮝"/>
      <family val="3"/>
    </font>
    <font>
      <sz val="12"/>
      <name val="바탕체"/>
      <family val="3"/>
    </font>
    <font>
      <sz val="12"/>
      <name val="뼻뮝"/>
      <family val="3"/>
    </font>
    <font>
      <sz val="12"/>
      <name val="新細明體"/>
      <charset val="136"/>
    </font>
    <font>
      <sz val="11"/>
      <name val="돋움"/>
      <family val="3"/>
    </font>
    <font>
      <sz val="10"/>
      <name val="굴림체"/>
      <family val="3"/>
    </font>
    <font>
      <sz val="12"/>
      <name val="¹UAAA¼"/>
      <family val="3"/>
      <charset val="129"/>
    </font>
    <font>
      <sz val="11"/>
      <name val="VNbook-Antiqua"/>
      <family val="2"/>
    </font>
    <font>
      <sz val="11"/>
      <color theme="1"/>
      <name val="Calibri"/>
      <family val="2"/>
      <scheme val="minor"/>
    </font>
    <font>
      <i/>
      <sz val="12"/>
      <color theme="1"/>
      <name val="Times New Roman"/>
      <family val="1"/>
    </font>
    <font>
      <sz val="12"/>
      <color theme="1"/>
      <name val="Times New Roman"/>
      <family val="1"/>
    </font>
    <font>
      <i/>
      <sz val="13"/>
      <color theme="1"/>
      <name val="Times New Roman"/>
      <family val="1"/>
    </font>
    <font>
      <b/>
      <sz val="13"/>
      <color theme="1"/>
      <name val="Times New Roman"/>
      <family val="1"/>
    </font>
    <font>
      <b/>
      <sz val="12"/>
      <name val="Times New Roman"/>
      <family val="1"/>
    </font>
    <font>
      <sz val="10"/>
      <name val="Times New Roman"/>
      <family val="1"/>
    </font>
    <font>
      <sz val="13"/>
      <color theme="1"/>
      <name val="Times New Roman"/>
      <family val="1"/>
    </font>
  </fonts>
  <fills count="4">
    <fill>
      <patternFill patternType="none"/>
    </fill>
    <fill>
      <patternFill patternType="gray125"/>
    </fill>
    <fill>
      <patternFill patternType="solid">
        <fgColor theme="0"/>
        <bgColor indexed="64"/>
      </patternFill>
    </fill>
    <fill>
      <patternFill patternType="solid">
        <fgColor theme="2"/>
        <bgColor indexed="64"/>
      </patternFill>
    </fill>
  </fills>
  <borders count="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medium">
        <color indexed="64"/>
      </top>
      <bottom style="medium">
        <color indexed="64"/>
      </bottom>
      <diagonal/>
    </border>
  </borders>
  <cellStyleXfs count="50">
    <xf numFmtId="0" fontId="0" fillId="0" borderId="0"/>
    <xf numFmtId="0" fontId="1" fillId="0" borderId="0"/>
    <xf numFmtId="0" fontId="3" fillId="0" borderId="0"/>
    <xf numFmtId="0" fontId="1" fillId="0" borderId="0"/>
    <xf numFmtId="0" fontId="9" fillId="0" borderId="0"/>
    <xf numFmtId="170" fontId="3" fillId="0" borderId="0" applyFont="0" applyFill="0" applyBorder="0" applyAlignment="0" applyProtection="0"/>
    <xf numFmtId="0" fontId="11" fillId="0" borderId="0" applyFont="0" applyFill="0" applyBorder="0" applyAlignment="0" applyProtection="0"/>
    <xf numFmtId="168" fontId="3" fillId="0" borderId="0" applyFont="0" applyFill="0" applyBorder="0" applyAlignment="0" applyProtection="0"/>
    <xf numFmtId="40" fontId="12" fillId="0" borderId="0" applyFont="0" applyFill="0" applyBorder="0" applyAlignment="0" applyProtection="0"/>
    <xf numFmtId="38" fontId="12" fillId="0" borderId="0" applyFont="0" applyFill="0" applyBorder="0" applyAlignment="0" applyProtection="0"/>
    <xf numFmtId="164" fontId="13" fillId="0" borderId="0" applyFont="0" applyFill="0" applyBorder="0" applyAlignment="0" applyProtection="0"/>
    <xf numFmtId="9" fontId="14" fillId="0" borderId="0" applyFont="0" applyFill="0" applyBorder="0" applyAlignment="0" applyProtection="0"/>
    <xf numFmtId="6" fontId="15" fillId="0" borderId="0" applyFont="0" applyFill="0" applyBorder="0" applyAlignment="0" applyProtection="0"/>
    <xf numFmtId="0" fontId="7" fillId="0" borderId="0">
      <alignment vertical="center"/>
    </xf>
    <xf numFmtId="0" fontId="28" fillId="0" borderId="0" applyFont="0" applyFill="0" applyBorder="0" applyAlignment="0" applyProtection="0"/>
    <xf numFmtId="0" fontId="28" fillId="0" borderId="0" applyFont="0" applyFill="0" applyBorder="0" applyAlignment="0" applyProtection="0"/>
    <xf numFmtId="0" fontId="28" fillId="0" borderId="0"/>
    <xf numFmtId="3" fontId="16" fillId="0" borderId="0" applyFont="0" applyFill="0" applyBorder="0" applyAlignment="0" applyProtection="0"/>
    <xf numFmtId="171" fontId="17" fillId="0" borderId="0" applyFont="0" applyFill="0" applyBorder="0" applyAlignment="0" applyProtection="0"/>
    <xf numFmtId="4" fontId="29" fillId="0" borderId="0" applyAlignment="0"/>
    <xf numFmtId="0" fontId="16" fillId="0" borderId="0" applyFont="0" applyFill="0" applyBorder="0" applyAlignment="0" applyProtection="0"/>
    <xf numFmtId="165" fontId="10" fillId="0" borderId="0" applyFont="0" applyFill="0" applyBorder="0" applyAlignment="0" applyProtection="0"/>
    <xf numFmtId="2" fontId="16" fillId="0" borderId="0" applyFont="0" applyFill="0" applyBorder="0" applyAlignment="0" applyProtection="0"/>
    <xf numFmtId="0" fontId="18" fillId="0" borderId="4" applyNumberFormat="0" applyAlignment="0" applyProtection="0">
      <alignment horizontal="left" vertical="center"/>
    </xf>
    <xf numFmtId="0" fontId="18" fillId="0" borderId="3">
      <alignment horizontal="left" vertical="center"/>
    </xf>
    <xf numFmtId="38" fontId="19" fillId="0" borderId="0" applyFont="0" applyFill="0" applyBorder="0" applyAlignment="0" applyProtection="0"/>
    <xf numFmtId="40" fontId="19" fillId="0" borderId="0" applyFont="0" applyFill="0" applyBorder="0" applyAlignment="0" applyProtection="0"/>
    <xf numFmtId="169" fontId="19" fillId="0" borderId="0" applyFont="0" applyFill="0" applyBorder="0" applyAlignment="0" applyProtection="0"/>
    <xf numFmtId="172" fontId="19" fillId="0" borderId="0" applyFont="0" applyFill="0" applyBorder="0" applyAlignment="0" applyProtection="0"/>
    <xf numFmtId="0" fontId="20" fillId="0" borderId="0" applyNumberFormat="0" applyFont="0" applyFill="0" applyAlignment="0"/>
    <xf numFmtId="179" fontId="21" fillId="0" borderId="0"/>
    <xf numFmtId="9" fontId="10" fillId="0" borderId="0" applyFont="0" applyFill="0" applyBorder="0" applyAlignment="0" applyProtection="0"/>
    <xf numFmtId="40" fontId="22" fillId="0" borderId="0" applyFont="0" applyFill="0" applyBorder="0" applyAlignment="0" applyProtection="0"/>
    <xf numFmtId="38" fontId="22" fillId="0" borderId="0" applyFont="0" applyFill="0" applyBorder="0" applyAlignment="0" applyProtection="0"/>
    <xf numFmtId="0" fontId="22" fillId="0" borderId="0" applyFont="0" applyFill="0" applyBorder="0" applyAlignment="0" applyProtection="0"/>
    <xf numFmtId="0" fontId="22" fillId="0" borderId="0" applyFont="0" applyFill="0" applyBorder="0" applyAlignment="0" applyProtection="0"/>
    <xf numFmtId="9" fontId="23" fillId="0" borderId="0" applyFont="0" applyFill="0" applyBorder="0" applyAlignment="0" applyProtection="0"/>
    <xf numFmtId="0" fontId="24" fillId="0" borderId="0"/>
    <xf numFmtId="177" fontId="26" fillId="0" borderId="0" applyFont="0" applyFill="0" applyBorder="0" applyAlignment="0" applyProtection="0"/>
    <xf numFmtId="178" fontId="26" fillId="0" borderId="0" applyFont="0" applyFill="0" applyBorder="0" applyAlignment="0" applyProtection="0"/>
    <xf numFmtId="176" fontId="26" fillId="0" borderId="0" applyFont="0" applyFill="0" applyBorder="0" applyAlignment="0" applyProtection="0"/>
    <xf numFmtId="175" fontId="26" fillId="0" borderId="0" applyFont="0" applyFill="0" applyBorder="0" applyAlignment="0" applyProtection="0"/>
    <xf numFmtId="0" fontId="27" fillId="0" borderId="0"/>
    <xf numFmtId="0" fontId="25" fillId="0" borderId="0"/>
    <xf numFmtId="164" fontId="25" fillId="0" borderId="0" applyFont="0" applyFill="0" applyBorder="0" applyAlignment="0" applyProtection="0"/>
    <xf numFmtId="165" fontId="25" fillId="0" borderId="0" applyFont="0" applyFill="0" applyBorder="0" applyAlignment="0" applyProtection="0"/>
    <xf numFmtId="173" fontId="25" fillId="0" borderId="0" applyFont="0" applyFill="0" applyBorder="0" applyAlignment="0" applyProtection="0"/>
    <xf numFmtId="174" fontId="25" fillId="0" borderId="0" applyFont="0" applyFill="0" applyBorder="0" applyAlignment="0" applyProtection="0"/>
    <xf numFmtId="0" fontId="30" fillId="0" borderId="0"/>
    <xf numFmtId="0" fontId="16" fillId="0" borderId="0"/>
  </cellStyleXfs>
  <cellXfs count="126">
    <xf numFmtId="0" fontId="0" fillId="0" borderId="0" xfId="0"/>
    <xf numFmtId="166" fontId="2" fillId="0" borderId="2" xfId="1" applyNumberFormat="1" applyFont="1" applyBorder="1" applyAlignment="1">
      <alignment horizontal="center" vertical="center" wrapText="1"/>
    </xf>
    <xf numFmtId="166" fontId="2" fillId="0" borderId="0" xfId="1" applyNumberFormat="1" applyFont="1"/>
    <xf numFmtId="4" fontId="4" fillId="0" borderId="0" xfId="1" applyNumberFormat="1" applyFont="1"/>
    <xf numFmtId="4" fontId="5" fillId="0" borderId="0" xfId="1" applyNumberFormat="1" applyFont="1"/>
    <xf numFmtId="4" fontId="6" fillId="0" borderId="0" xfId="1" applyNumberFormat="1" applyFont="1"/>
    <xf numFmtId="4" fontId="5" fillId="0" borderId="2" xfId="1" applyNumberFormat="1" applyFont="1" applyBorder="1" applyAlignment="1">
      <alignment horizontal="center" vertical="center" wrapText="1"/>
    </xf>
    <xf numFmtId="166" fontId="5" fillId="0" borderId="2" xfId="1" applyNumberFormat="1" applyFont="1" applyBorder="1" applyAlignment="1">
      <alignment horizontal="center" vertical="center" wrapText="1"/>
    </xf>
    <xf numFmtId="4" fontId="4" fillId="0" borderId="2" xfId="3" applyNumberFormat="1" applyFont="1" applyBorder="1" applyAlignment="1">
      <alignment horizontal="right" vertical="center"/>
    </xf>
    <xf numFmtId="4" fontId="4" fillId="0" borderId="2" xfId="1" applyNumberFormat="1" applyFont="1" applyBorder="1" applyAlignment="1">
      <alignment horizontal="left" vertical="center" wrapText="1"/>
    </xf>
    <xf numFmtId="4" fontId="5" fillId="0" borderId="2" xfId="1" applyNumberFormat="1" applyFont="1" applyBorder="1" applyAlignment="1">
      <alignment horizontal="center" vertical="center"/>
    </xf>
    <xf numFmtId="4" fontId="6" fillId="0" borderId="2" xfId="1" applyNumberFormat="1" applyFont="1" applyBorder="1" applyAlignment="1">
      <alignment horizontal="left" vertical="center" wrapText="1"/>
    </xf>
    <xf numFmtId="4" fontId="5" fillId="0" borderId="2" xfId="1" applyNumberFormat="1" applyFont="1" applyBorder="1" applyAlignment="1">
      <alignment horizontal="left" vertical="center"/>
    </xf>
    <xf numFmtId="4" fontId="6" fillId="0" borderId="2" xfId="1" applyNumberFormat="1" applyFont="1" applyBorder="1" applyAlignment="1">
      <alignment horizontal="center" vertical="center"/>
    </xf>
    <xf numFmtId="4" fontId="6" fillId="0" borderId="2" xfId="1" applyNumberFormat="1" applyFont="1" applyBorder="1" applyAlignment="1">
      <alignment horizontal="left" vertical="center"/>
    </xf>
    <xf numFmtId="4" fontId="6" fillId="0" borderId="2" xfId="1" applyNumberFormat="1" applyFont="1" applyBorder="1" applyAlignment="1">
      <alignment horizontal="center" vertical="center" wrapText="1"/>
    </xf>
    <xf numFmtId="4" fontId="5" fillId="0" borderId="2" xfId="1" applyNumberFormat="1" applyFont="1" applyBorder="1" applyAlignment="1">
      <alignment horizontal="left" vertical="center" wrapText="1"/>
    </xf>
    <xf numFmtId="167" fontId="5" fillId="0" borderId="2" xfId="3" applyNumberFormat="1" applyFont="1" applyBorder="1" applyAlignment="1">
      <alignment horizontal="right" vertical="center"/>
    </xf>
    <xf numFmtId="4" fontId="4" fillId="0" borderId="2" xfId="1" applyNumberFormat="1" applyFont="1" applyBorder="1" applyAlignment="1">
      <alignment horizontal="center" vertical="center" wrapText="1"/>
    </xf>
    <xf numFmtId="4" fontId="4" fillId="0" borderId="2" xfId="1" applyNumberFormat="1" applyFont="1" applyBorder="1" applyAlignment="1">
      <alignment horizontal="center" vertical="center"/>
    </xf>
    <xf numFmtId="4" fontId="5" fillId="0" borderId="2" xfId="1" applyNumberFormat="1" applyFont="1" applyBorder="1" applyAlignment="1">
      <alignment vertical="center" wrapText="1"/>
    </xf>
    <xf numFmtId="4" fontId="5" fillId="0" borderId="2" xfId="1" applyNumberFormat="1" applyFont="1" applyBorder="1" applyAlignment="1">
      <alignment vertical="center"/>
    </xf>
    <xf numFmtId="4" fontId="5" fillId="0" borderId="2" xfId="1" applyNumberFormat="1" applyFont="1" applyBorder="1" applyAlignment="1">
      <alignment horizontal="justify" vertical="center" wrapText="1"/>
    </xf>
    <xf numFmtId="4" fontId="4" fillId="0" borderId="0" xfId="1" applyNumberFormat="1" applyFont="1" applyAlignment="1">
      <alignment vertical="center"/>
    </xf>
    <xf numFmtId="167" fontId="5" fillId="0" borderId="2" xfId="3" applyNumberFormat="1" applyFont="1" applyBorder="1" applyAlignment="1">
      <alignment horizontal="right" vertical="center" wrapText="1"/>
    </xf>
    <xf numFmtId="167" fontId="6" fillId="0" borderId="2" xfId="3" applyNumberFormat="1" applyFont="1" applyBorder="1" applyAlignment="1">
      <alignment horizontal="right" vertical="center" wrapText="1"/>
    </xf>
    <xf numFmtId="167" fontId="5" fillId="0" borderId="2" xfId="1" applyNumberFormat="1" applyFont="1" applyBorder="1" applyAlignment="1">
      <alignment vertical="center" wrapText="1"/>
    </xf>
    <xf numFmtId="4" fontId="5" fillId="0" borderId="0" xfId="1" applyNumberFormat="1" applyFont="1" applyAlignment="1">
      <alignment horizontal="center" vertical="center"/>
    </xf>
    <xf numFmtId="4" fontId="5" fillId="0" borderId="0" xfId="1" applyNumberFormat="1" applyFont="1" applyAlignment="1">
      <alignment horizontal="center"/>
    </xf>
    <xf numFmtId="4" fontId="4" fillId="3" borderId="2" xfId="1" applyNumberFormat="1" applyFont="1" applyFill="1" applyBorder="1" applyAlignment="1">
      <alignment horizontal="center" vertical="center"/>
    </xf>
    <xf numFmtId="4" fontId="4" fillId="3" borderId="2" xfId="1" applyNumberFormat="1" applyFont="1" applyFill="1" applyBorder="1" applyAlignment="1">
      <alignment horizontal="left" vertical="center" wrapText="1"/>
    </xf>
    <xf numFmtId="4" fontId="4" fillId="3" borderId="2" xfId="1" applyNumberFormat="1" applyFont="1" applyFill="1" applyBorder="1" applyAlignment="1">
      <alignment horizontal="center" vertical="center" wrapText="1"/>
    </xf>
    <xf numFmtId="4" fontId="4" fillId="3" borderId="2" xfId="3" applyNumberFormat="1" applyFont="1" applyFill="1" applyBorder="1" applyAlignment="1">
      <alignment horizontal="right" vertical="center"/>
    </xf>
    <xf numFmtId="167" fontId="4" fillId="3" borderId="2" xfId="3" applyNumberFormat="1" applyFont="1" applyFill="1" applyBorder="1" applyAlignment="1">
      <alignment horizontal="right" vertical="center"/>
    </xf>
    <xf numFmtId="4" fontId="5" fillId="2" borderId="2" xfId="1" applyNumberFormat="1" applyFont="1" applyFill="1" applyBorder="1" applyAlignment="1">
      <alignment horizontal="center" vertical="center" wrapText="1"/>
    </xf>
    <xf numFmtId="4" fontId="6" fillId="2" borderId="2" xfId="3" applyNumberFormat="1" applyFont="1" applyFill="1" applyBorder="1" applyAlignment="1">
      <alignment horizontal="right" vertical="center"/>
    </xf>
    <xf numFmtId="4" fontId="5" fillId="2" borderId="2" xfId="3" applyNumberFormat="1" applyFont="1" applyFill="1" applyBorder="1" applyAlignment="1">
      <alignment horizontal="right" vertical="center"/>
    </xf>
    <xf numFmtId="4" fontId="6" fillId="2" borderId="2" xfId="1" applyNumberFormat="1" applyFont="1" applyFill="1" applyBorder="1" applyAlignment="1">
      <alignment horizontal="center" vertical="center" wrapText="1"/>
    </xf>
    <xf numFmtId="4" fontId="5" fillId="2" borderId="2" xfId="1" applyNumberFormat="1" applyFont="1" applyFill="1" applyBorder="1" applyAlignment="1">
      <alignment vertical="center" wrapText="1"/>
    </xf>
    <xf numFmtId="4" fontId="4" fillId="3" borderId="2" xfId="1" applyNumberFormat="1" applyFont="1" applyFill="1" applyBorder="1" applyAlignment="1">
      <alignment horizontal="left" vertical="center"/>
    </xf>
    <xf numFmtId="167" fontId="4" fillId="3" borderId="2" xfId="3" applyNumberFormat="1" applyFont="1" applyFill="1" applyBorder="1" applyAlignment="1">
      <alignment horizontal="right" vertical="center" wrapText="1"/>
    </xf>
    <xf numFmtId="4" fontId="5" fillId="2" borderId="2" xfId="1" applyNumberFormat="1" applyFont="1" applyFill="1" applyBorder="1" applyAlignment="1">
      <alignment horizontal="left" vertical="center" wrapText="1"/>
    </xf>
    <xf numFmtId="3" fontId="4" fillId="3" borderId="2" xfId="1" applyNumberFormat="1" applyFont="1" applyFill="1" applyBorder="1" applyAlignment="1">
      <alignment horizontal="center" vertical="center"/>
    </xf>
    <xf numFmtId="4" fontId="6" fillId="2" borderId="2" xfId="1" applyNumberFormat="1" applyFont="1" applyFill="1" applyBorder="1" applyAlignment="1">
      <alignment horizontal="left" vertical="center" wrapText="1"/>
    </xf>
    <xf numFmtId="4" fontId="5" fillId="2" borderId="0" xfId="2" applyNumberFormat="1" applyFont="1" applyFill="1" applyAlignment="1">
      <alignment vertical="center"/>
    </xf>
    <xf numFmtId="4" fontId="6" fillId="0" borderId="2" xfId="1" applyNumberFormat="1" applyFont="1" applyBorder="1" applyAlignment="1">
      <alignment horizontal="justify" vertical="center" wrapText="1"/>
    </xf>
    <xf numFmtId="4" fontId="4" fillId="2" borderId="2" xfId="1" applyNumberFormat="1" applyFont="1" applyFill="1" applyBorder="1" applyAlignment="1">
      <alignment horizontal="center" vertical="center" wrapText="1"/>
    </xf>
    <xf numFmtId="4" fontId="4" fillId="2" borderId="0" xfId="1" applyNumberFormat="1" applyFont="1" applyFill="1"/>
    <xf numFmtId="166" fontId="2" fillId="2" borderId="2" xfId="1" applyNumberFormat="1" applyFont="1" applyFill="1" applyBorder="1" applyAlignment="1">
      <alignment horizontal="center" vertical="center" wrapText="1"/>
    </xf>
    <xf numFmtId="4" fontId="2" fillId="2" borderId="2" xfId="1" applyNumberFormat="1" applyFont="1" applyFill="1" applyBorder="1" applyAlignment="1">
      <alignment horizontal="center" vertical="center" wrapText="1"/>
    </xf>
    <xf numFmtId="4" fontId="2" fillId="2" borderId="0" xfId="1" applyNumberFormat="1" applyFont="1" applyFill="1"/>
    <xf numFmtId="0" fontId="4" fillId="2" borderId="2" xfId="1" applyFont="1" applyFill="1" applyBorder="1" applyAlignment="1">
      <alignment horizontal="center" vertical="center"/>
    </xf>
    <xf numFmtId="4" fontId="4" fillId="2" borderId="2" xfId="1" applyNumberFormat="1" applyFont="1" applyFill="1" applyBorder="1" applyAlignment="1">
      <alignment horizontal="left" vertical="center" wrapText="1"/>
    </xf>
    <xf numFmtId="4" fontId="4" fillId="2" borderId="2" xfId="3" applyNumberFormat="1" applyFont="1" applyFill="1" applyBorder="1" applyAlignment="1">
      <alignment vertical="center"/>
    </xf>
    <xf numFmtId="2" fontId="5" fillId="2" borderId="0" xfId="3" applyNumberFormat="1" applyFont="1" applyFill="1" applyAlignment="1">
      <alignment vertical="center"/>
    </xf>
    <xf numFmtId="4" fontId="5" fillId="2" borderId="0" xfId="3" applyNumberFormat="1" applyFont="1" applyFill="1" applyAlignment="1">
      <alignment vertical="center"/>
    </xf>
    <xf numFmtId="0" fontId="5" fillId="2" borderId="2" xfId="1" applyFont="1" applyFill="1" applyBorder="1" applyAlignment="1">
      <alignment horizontal="center" vertical="center"/>
    </xf>
    <xf numFmtId="4" fontId="5" fillId="2" borderId="2" xfId="3" applyNumberFormat="1" applyFont="1" applyFill="1" applyBorder="1" applyAlignment="1">
      <alignment vertical="center"/>
    </xf>
    <xf numFmtId="0" fontId="6" fillId="2" borderId="2" xfId="1" applyFont="1" applyFill="1" applyBorder="1" applyAlignment="1">
      <alignment horizontal="center" vertical="center"/>
    </xf>
    <xf numFmtId="0" fontId="5" fillId="2" borderId="2" xfId="3" applyFont="1" applyFill="1" applyBorder="1" applyAlignment="1">
      <alignment horizontal="center" vertical="center"/>
    </xf>
    <xf numFmtId="4" fontId="5" fillId="2" borderId="2" xfId="3" applyNumberFormat="1" applyFont="1" applyFill="1" applyBorder="1" applyAlignment="1">
      <alignment vertical="center" wrapText="1"/>
    </xf>
    <xf numFmtId="4" fontId="5" fillId="2" borderId="2" xfId="3" applyNumberFormat="1" applyFont="1" applyFill="1" applyBorder="1" applyAlignment="1">
      <alignment horizontal="center" vertical="center"/>
    </xf>
    <xf numFmtId="0" fontId="4" fillId="2" borderId="2" xfId="3" applyFont="1" applyFill="1" applyBorder="1" applyAlignment="1">
      <alignment horizontal="center" vertical="center"/>
    </xf>
    <xf numFmtId="4" fontId="4" fillId="2" borderId="2" xfId="3" applyNumberFormat="1" applyFont="1" applyFill="1" applyBorder="1" applyAlignment="1">
      <alignment vertical="center" wrapText="1"/>
    </xf>
    <xf numFmtId="4" fontId="4" fillId="2" borderId="2" xfId="3" applyNumberFormat="1" applyFont="1" applyFill="1" applyBorder="1" applyAlignment="1">
      <alignment horizontal="center" vertical="center"/>
    </xf>
    <xf numFmtId="2" fontId="4" fillId="2" borderId="0" xfId="3" applyNumberFormat="1" applyFont="1" applyFill="1" applyAlignment="1">
      <alignment vertical="center"/>
    </xf>
    <xf numFmtId="4" fontId="4" fillId="2" borderId="0" xfId="3" applyNumberFormat="1" applyFont="1" applyFill="1" applyAlignment="1">
      <alignment vertical="center"/>
    </xf>
    <xf numFmtId="4" fontId="5" fillId="2" borderId="0" xfId="3" applyNumberFormat="1" applyFont="1" applyFill="1" applyAlignment="1">
      <alignment horizontal="center" vertical="center"/>
    </xf>
    <xf numFmtId="4" fontId="5" fillId="2" borderId="0" xfId="3" applyNumberFormat="1" applyFont="1" applyFill="1" applyAlignment="1">
      <alignment vertical="center" wrapText="1"/>
    </xf>
    <xf numFmtId="4" fontId="6" fillId="2" borderId="0" xfId="3" applyNumberFormat="1" applyFont="1" applyFill="1" applyAlignment="1">
      <alignment vertical="center"/>
    </xf>
    <xf numFmtId="4" fontId="4" fillId="0" borderId="0" xfId="1" applyNumberFormat="1" applyFont="1" applyAlignment="1">
      <alignment horizontal="center" vertical="center" wrapText="1"/>
    </xf>
    <xf numFmtId="4" fontId="5" fillId="0" borderId="0" xfId="1" applyNumberFormat="1" applyFont="1" applyAlignment="1">
      <alignment vertical="center"/>
    </xf>
    <xf numFmtId="2" fontId="7" fillId="0" borderId="2" xfId="0" applyNumberFormat="1" applyFont="1" applyBorder="1" applyAlignment="1">
      <alignment horizontal="center" vertical="center" wrapText="1"/>
    </xf>
    <xf numFmtId="0" fontId="7" fillId="0" borderId="2" xfId="2" applyFont="1" applyBorder="1" applyAlignment="1">
      <alignment horizontal="center" vertical="center" wrapText="1"/>
    </xf>
    <xf numFmtId="166" fontId="36" fillId="0" borderId="2" xfId="0" applyNumberFormat="1" applyFont="1" applyBorder="1" applyAlignment="1">
      <alignment horizontal="center" vertical="center" wrapText="1"/>
    </xf>
    <xf numFmtId="49" fontId="36" fillId="0" borderId="2" xfId="0" applyNumberFormat="1" applyFont="1" applyBorder="1" applyAlignment="1">
      <alignment horizontal="center" vertical="center" wrapText="1"/>
    </xf>
    <xf numFmtId="49" fontId="36" fillId="0" borderId="2" xfId="2" applyNumberFormat="1" applyFont="1" applyBorder="1" applyAlignment="1">
      <alignment horizontal="center" vertical="center" wrapText="1"/>
    </xf>
    <xf numFmtId="166" fontId="5" fillId="0" borderId="0" xfId="1" applyNumberFormat="1" applyFont="1" applyAlignment="1">
      <alignment vertical="center"/>
    </xf>
    <xf numFmtId="4" fontId="4" fillId="3" borderId="2" xfId="1" applyNumberFormat="1" applyFont="1" applyFill="1" applyBorder="1" applyAlignment="1">
      <alignment vertical="center"/>
    </xf>
    <xf numFmtId="4" fontId="8" fillId="0" borderId="2" xfId="1" applyNumberFormat="1" applyFont="1" applyBorder="1" applyAlignment="1">
      <alignment vertical="center"/>
    </xf>
    <xf numFmtId="0" fontId="32" fillId="0" borderId="2" xfId="0" applyFont="1" applyBorder="1" applyAlignment="1">
      <alignment horizontal="left" vertical="center" wrapText="1"/>
    </xf>
    <xf numFmtId="0" fontId="32" fillId="0" borderId="2" xfId="0" applyFont="1" applyBorder="1" applyAlignment="1">
      <alignment horizontal="center" vertical="center" wrapText="1"/>
    </xf>
    <xf numFmtId="4" fontId="5" fillId="3" borderId="2" xfId="1" applyNumberFormat="1" applyFont="1" applyFill="1" applyBorder="1" applyAlignment="1">
      <alignment vertical="center"/>
    </xf>
    <xf numFmtId="3" fontId="5" fillId="2" borderId="2" xfId="1" applyNumberFormat="1" applyFont="1" applyFill="1" applyBorder="1" applyAlignment="1">
      <alignment horizontal="center" vertical="center"/>
    </xf>
    <xf numFmtId="4" fontId="8" fillId="3" borderId="2" xfId="1" applyNumberFormat="1" applyFont="1" applyFill="1" applyBorder="1" applyAlignment="1">
      <alignment vertical="center"/>
    </xf>
    <xf numFmtId="4" fontId="6" fillId="0" borderId="0" xfId="1" applyNumberFormat="1" applyFont="1" applyAlignment="1">
      <alignment horizontal="right" vertical="center"/>
    </xf>
    <xf numFmtId="4" fontId="4" fillId="3" borderId="2" xfId="3" applyNumberFormat="1" applyFont="1" applyFill="1" applyBorder="1" applyAlignment="1">
      <alignment horizontal="right" vertical="center" wrapText="1"/>
    </xf>
    <xf numFmtId="3" fontId="4" fillId="2" borderId="2" xfId="1" applyNumberFormat="1" applyFont="1" applyFill="1" applyBorder="1" applyAlignment="1">
      <alignment horizontal="center" vertical="center"/>
    </xf>
    <xf numFmtId="4" fontId="4" fillId="2" borderId="2" xfId="3" applyNumberFormat="1" applyFont="1" applyFill="1" applyBorder="1" applyAlignment="1">
      <alignment horizontal="right" vertical="center"/>
    </xf>
    <xf numFmtId="4" fontId="37" fillId="0" borderId="0" xfId="1" applyNumberFormat="1" applyFont="1"/>
    <xf numFmtId="166" fontId="5" fillId="0" borderId="2" xfId="1" applyNumberFormat="1" applyFont="1" applyBorder="1"/>
    <xf numFmtId="0" fontId="5" fillId="0" borderId="2" xfId="0" applyFont="1" applyBorder="1" applyAlignment="1">
      <alignment horizontal="left" vertical="center" wrapText="1"/>
    </xf>
    <xf numFmtId="4" fontId="31" fillId="0" borderId="0" xfId="1" applyNumberFormat="1" applyFont="1" applyAlignment="1">
      <alignment horizontal="right" vertical="center"/>
    </xf>
    <xf numFmtId="4" fontId="5" fillId="2" borderId="2" xfId="3" applyNumberFormat="1" applyFont="1" applyFill="1" applyBorder="1" applyAlignment="1">
      <alignment horizontal="right" vertical="center" wrapText="1"/>
    </xf>
    <xf numFmtId="4" fontId="6" fillId="2" borderId="2" xfId="3" applyNumberFormat="1" applyFont="1" applyFill="1" applyBorder="1" applyAlignment="1">
      <alignment horizontal="right" vertical="center" wrapText="1"/>
    </xf>
    <xf numFmtId="4" fontId="4" fillId="2" borderId="0" xfId="2" applyNumberFormat="1" applyFont="1" applyFill="1" applyAlignment="1">
      <alignment horizontal="center" vertical="center" wrapText="1"/>
    </xf>
    <xf numFmtId="4" fontId="5" fillId="2" borderId="0" xfId="2" applyNumberFormat="1" applyFont="1" applyFill="1" applyAlignment="1">
      <alignment horizontal="center" vertical="center" wrapText="1"/>
    </xf>
    <xf numFmtId="4" fontId="4" fillId="2" borderId="0" xfId="2" applyNumberFormat="1" applyFont="1" applyFill="1" applyAlignment="1">
      <alignment vertical="center" wrapText="1"/>
    </xf>
    <xf numFmtId="4" fontId="5" fillId="2" borderId="0" xfId="2" applyNumberFormat="1" applyFont="1" applyFill="1" applyAlignment="1">
      <alignment vertical="center" wrapText="1"/>
    </xf>
    <xf numFmtId="4" fontId="4" fillId="0" borderId="2" xfId="1" applyNumberFormat="1" applyFont="1" applyBorder="1" applyAlignment="1">
      <alignment horizontal="center" vertical="center"/>
    </xf>
    <xf numFmtId="4" fontId="4" fillId="2" borderId="2" xfId="1" applyNumberFormat="1" applyFont="1" applyFill="1" applyBorder="1" applyAlignment="1">
      <alignment horizontal="center" vertical="center" wrapText="1"/>
    </xf>
    <xf numFmtId="167" fontId="4" fillId="3" borderId="2" xfId="1" applyNumberFormat="1" applyFont="1" applyFill="1" applyBorder="1" applyAlignment="1">
      <alignment vertical="center"/>
    </xf>
    <xf numFmtId="167" fontId="5" fillId="0" borderId="2" xfId="1" applyNumberFormat="1" applyFont="1" applyBorder="1" applyAlignment="1">
      <alignment vertical="center"/>
    </xf>
    <xf numFmtId="167" fontId="5" fillId="3" borderId="2" xfId="1" applyNumberFormat="1" applyFont="1" applyFill="1" applyBorder="1" applyAlignment="1">
      <alignment vertical="center"/>
    </xf>
    <xf numFmtId="167" fontId="5" fillId="2" borderId="2" xfId="3" applyNumberFormat="1" applyFont="1" applyFill="1" applyBorder="1" applyAlignment="1">
      <alignment horizontal="right" vertical="center"/>
    </xf>
    <xf numFmtId="167" fontId="6" fillId="0" borderId="2" xfId="3" applyNumberFormat="1" applyFont="1" applyBorder="1" applyAlignment="1">
      <alignment horizontal="right" vertical="center"/>
    </xf>
    <xf numFmtId="167" fontId="4" fillId="3" borderId="2" xfId="1" applyNumberFormat="1" applyFont="1" applyFill="1" applyBorder="1" applyAlignment="1">
      <alignment vertical="center" wrapText="1"/>
    </xf>
    <xf numFmtId="167" fontId="4" fillId="2" borderId="2" xfId="3" applyNumberFormat="1" applyFont="1" applyFill="1" applyBorder="1" applyAlignment="1">
      <alignment horizontal="right" vertical="center" wrapText="1"/>
    </xf>
    <xf numFmtId="167" fontId="4" fillId="2" borderId="2" xfId="3" applyNumberFormat="1" applyFont="1" applyFill="1" applyBorder="1" applyAlignment="1">
      <alignment horizontal="right" vertical="center"/>
    </xf>
    <xf numFmtId="167" fontId="4" fillId="2" borderId="2" xfId="1" applyNumberFormat="1" applyFont="1" applyFill="1" applyBorder="1" applyAlignment="1">
      <alignment vertical="center" wrapText="1"/>
    </xf>
    <xf numFmtId="0" fontId="7" fillId="0" borderId="2" xfId="2" applyFont="1" applyBorder="1" applyAlignment="1">
      <alignment horizontal="center" vertical="center" wrapText="1"/>
    </xf>
    <xf numFmtId="4" fontId="34" fillId="0" borderId="0" xfId="1" applyNumberFormat="1" applyFont="1" applyAlignment="1">
      <alignment horizontal="center" vertical="center"/>
    </xf>
    <xf numFmtId="4" fontId="33" fillId="0" borderId="1" xfId="1" applyNumberFormat="1" applyFont="1" applyBorder="1" applyAlignment="1">
      <alignment horizontal="center" vertical="center" wrapText="1"/>
    </xf>
    <xf numFmtId="4" fontId="4" fillId="0" borderId="2" xfId="1" applyNumberFormat="1" applyFont="1" applyBorder="1" applyAlignment="1">
      <alignment horizontal="center" vertical="center"/>
    </xf>
    <xf numFmtId="4" fontId="4" fillId="0" borderId="2" xfId="1" applyNumberFormat="1" applyFont="1" applyBorder="1" applyAlignment="1">
      <alignment horizontal="center" vertical="center" wrapText="1"/>
    </xf>
    <xf numFmtId="2" fontId="35" fillId="0" borderId="2" xfId="4" applyNumberFormat="1" applyFont="1" applyBorder="1" applyAlignment="1">
      <alignment horizontal="center" vertical="center" wrapText="1"/>
    </xf>
    <xf numFmtId="2" fontId="35" fillId="0" borderId="2" xfId="0" applyNumberFormat="1" applyFont="1" applyBorder="1" applyAlignment="1">
      <alignment horizontal="center" vertical="center" wrapText="1"/>
    </xf>
    <xf numFmtId="0" fontId="35" fillId="0" borderId="2" xfId="2" applyFont="1" applyBorder="1" applyAlignment="1">
      <alignment horizontal="center" vertical="center" wrapText="1"/>
    </xf>
    <xf numFmtId="2" fontId="7" fillId="0" borderId="2" xfId="0" applyNumberFormat="1" applyFont="1" applyBorder="1" applyAlignment="1">
      <alignment horizontal="center" vertical="center" wrapText="1"/>
    </xf>
    <xf numFmtId="4" fontId="33" fillId="0" borderId="0" xfId="1" applyNumberFormat="1" applyFont="1" applyAlignment="1">
      <alignment horizontal="center" vertical="center" wrapText="1"/>
    </xf>
    <xf numFmtId="4" fontId="31" fillId="0" borderId="0" xfId="1" applyNumberFormat="1" applyFont="1" applyAlignment="1">
      <alignment horizontal="center" vertical="center" wrapText="1"/>
    </xf>
    <xf numFmtId="4" fontId="34" fillId="2" borderId="0" xfId="49" applyNumberFormat="1" applyFont="1" applyFill="1" applyAlignment="1">
      <alignment horizontal="center" vertical="center"/>
    </xf>
    <xf numFmtId="4" fontId="33" fillId="2" borderId="0" xfId="1" applyNumberFormat="1" applyFont="1" applyFill="1" applyAlignment="1">
      <alignment horizontal="center" vertical="center" wrapText="1"/>
    </xf>
    <xf numFmtId="4" fontId="6" fillId="2" borderId="0" xfId="2" applyNumberFormat="1" applyFont="1" applyFill="1" applyAlignment="1">
      <alignment horizontal="right" vertical="center"/>
    </xf>
    <xf numFmtId="4" fontId="4" fillId="2" borderId="2" xfId="1" applyNumberFormat="1" applyFont="1" applyFill="1" applyBorder="1" applyAlignment="1">
      <alignment horizontal="center" vertical="center"/>
    </xf>
    <xf numFmtId="4" fontId="4" fillId="2" borderId="2" xfId="1" applyNumberFormat="1" applyFont="1" applyFill="1" applyBorder="1" applyAlignment="1">
      <alignment horizontal="center" vertical="center" wrapText="1"/>
    </xf>
  </cellXfs>
  <cellStyles count="50">
    <cellStyle name="??" xfId="5" xr:uid="{00000000-0005-0000-0000-000000000000}"/>
    <cellStyle name="?? [0.00]_ Att. 1- Cover" xfId="6" xr:uid="{00000000-0005-0000-0000-000001000000}"/>
    <cellStyle name="?? [0]" xfId="7" xr:uid="{00000000-0005-0000-0000-000002000000}"/>
    <cellStyle name="???? [0.00]_PRODUCT DETAIL Q1" xfId="8" xr:uid="{00000000-0005-0000-0000-000003000000}"/>
    <cellStyle name="????_PRODUCT DETAIL Q1" xfId="9" xr:uid="{00000000-0005-0000-0000-000004000000}"/>
    <cellStyle name="???[0]_Book1" xfId="10" xr:uid="{00000000-0005-0000-0000-000005000000}"/>
    <cellStyle name="???_95" xfId="11" xr:uid="{00000000-0005-0000-0000-000006000000}"/>
    <cellStyle name="??[0]_BRE" xfId="12" xr:uid="{00000000-0005-0000-0000-000007000000}"/>
    <cellStyle name="??_ Att. 1- Cover" xfId="13" xr:uid="{00000000-0005-0000-0000-000008000000}"/>
    <cellStyle name="AÞ¸¶ [0]_INQUIRY ¿?¾÷AßAø " xfId="14" xr:uid="{00000000-0005-0000-0000-000009000000}"/>
    <cellStyle name="AÞ¸¶_INQUIRY ¿?¾÷AßAø " xfId="15" xr:uid="{00000000-0005-0000-0000-00000A000000}"/>
    <cellStyle name="C?AØ_¿?¾÷CoE² " xfId="16" xr:uid="{00000000-0005-0000-0000-00000B000000}"/>
    <cellStyle name="chu" xfId="19" xr:uid="{00000000-0005-0000-0000-000010000000}"/>
    <cellStyle name="Comma 2" xfId="21" xr:uid="{00000000-0005-0000-0000-00000D000000}"/>
    <cellStyle name="Comma0" xfId="17" xr:uid="{00000000-0005-0000-0000-00000E000000}"/>
    <cellStyle name="Currency0" xfId="18" xr:uid="{00000000-0005-0000-0000-00000F000000}"/>
    <cellStyle name="Date" xfId="20" xr:uid="{00000000-0005-0000-0000-000011000000}"/>
    <cellStyle name="Fixed" xfId="22" xr:uid="{00000000-0005-0000-0000-000012000000}"/>
    <cellStyle name="Header1" xfId="23" xr:uid="{00000000-0005-0000-0000-000013000000}"/>
    <cellStyle name="Header2" xfId="24" xr:uid="{00000000-0005-0000-0000-000014000000}"/>
    <cellStyle name="Millares [0]_Well Timing" xfId="25" xr:uid="{00000000-0005-0000-0000-000015000000}"/>
    <cellStyle name="Millares_Well Timing" xfId="26" xr:uid="{00000000-0005-0000-0000-000016000000}"/>
    <cellStyle name="Moneda [0]_Well Timing" xfId="27" xr:uid="{00000000-0005-0000-0000-000017000000}"/>
    <cellStyle name="Moneda_Well Timing" xfId="28" xr:uid="{00000000-0005-0000-0000-000018000000}"/>
    <cellStyle name="n" xfId="29" xr:uid="{00000000-0005-0000-0000-000019000000}"/>
    <cellStyle name="Normal" xfId="0" builtinId="0"/>
    <cellStyle name="Normal - Style1" xfId="30" xr:uid="{00000000-0005-0000-0000-00001B000000}"/>
    <cellStyle name="Normal 2" xfId="4" xr:uid="{00000000-0005-0000-0000-00001C000000}"/>
    <cellStyle name="Normal 3" xfId="48" xr:uid="{00000000-0005-0000-0000-00001D000000}"/>
    <cellStyle name="Normal_Bieen dong04HT-QH" xfId="3" xr:uid="{00000000-0005-0000-0000-00001E000000}"/>
    <cellStyle name="Normal_bieuDH" xfId="2" xr:uid="{00000000-0005-0000-0000-000021000000}"/>
    <cellStyle name="Normal_TT.GR HT-QH " xfId="1" xr:uid="{00000000-0005-0000-0000-000023000000}"/>
    <cellStyle name="Normal_TT.GR HT-QH  2" xfId="49" xr:uid="{00000000-0005-0000-0000-000024000000}"/>
    <cellStyle name="Percent 2" xfId="31" xr:uid="{00000000-0005-0000-0000-000026000000}"/>
    <cellStyle name="똿뗦먛귟 [0.00]_PRODUCT DETAIL Q1" xfId="32" xr:uid="{00000000-0005-0000-0000-000027000000}"/>
    <cellStyle name="똿뗦먛귟_PRODUCT DETAIL Q1" xfId="33" xr:uid="{00000000-0005-0000-0000-000028000000}"/>
    <cellStyle name="믅됞 [0.00]_PRODUCT DETAIL Q1" xfId="34" xr:uid="{00000000-0005-0000-0000-000029000000}"/>
    <cellStyle name="믅됞_PRODUCT DETAIL Q1" xfId="35" xr:uid="{00000000-0005-0000-0000-00002A000000}"/>
    <cellStyle name="백분율_95" xfId="36" xr:uid="{00000000-0005-0000-0000-00002B000000}"/>
    <cellStyle name="뷭?_BOOKSHIP" xfId="37" xr:uid="{00000000-0005-0000-0000-00002C000000}"/>
    <cellStyle name="콤마 [0]_1202" xfId="38" xr:uid="{00000000-0005-0000-0000-00002D000000}"/>
    <cellStyle name="콤마_1202" xfId="39" xr:uid="{00000000-0005-0000-0000-00002E000000}"/>
    <cellStyle name="통화 [0]_1202" xfId="40" xr:uid="{00000000-0005-0000-0000-00002F000000}"/>
    <cellStyle name="통화_1202" xfId="41" xr:uid="{00000000-0005-0000-0000-000030000000}"/>
    <cellStyle name="표준_(정보부문)월별인원계획" xfId="42" xr:uid="{00000000-0005-0000-0000-000031000000}"/>
    <cellStyle name="一般_Book1" xfId="43" xr:uid="{00000000-0005-0000-0000-000032000000}"/>
    <cellStyle name="千分位[0]_Book1" xfId="44" xr:uid="{00000000-0005-0000-0000-000033000000}"/>
    <cellStyle name="千分位_Book1" xfId="45" xr:uid="{00000000-0005-0000-0000-000034000000}"/>
    <cellStyle name="貨幣 [0]_Book1" xfId="46" xr:uid="{00000000-0005-0000-0000-000035000000}"/>
    <cellStyle name="貨幣_Book1" xfId="47" xr:uid="{00000000-0005-0000-0000-00003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workbookViewId="0"/>
  </sheetViews>
  <sheetFormatPr defaultRowHeight="1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E01406-CACC-47D2-A7A6-BF1FC276ED26}">
  <sheetPr>
    <tabColor rgb="FFFFFF00"/>
  </sheetPr>
  <dimension ref="A1:K73"/>
  <sheetViews>
    <sheetView showZeros="0" tabSelected="1" view="pageLayout" zoomScaleNormal="100" workbookViewId="0">
      <selection activeCell="F22" sqref="F22"/>
    </sheetView>
  </sheetViews>
  <sheetFormatPr defaultColWidth="6.85546875" defaultRowHeight="15"/>
  <cols>
    <col min="1" max="1" width="6.7109375" style="27" customWidth="1"/>
    <col min="2" max="2" width="44" style="71" customWidth="1"/>
    <col min="3" max="3" width="6" style="71" bestFit="1" customWidth="1"/>
    <col min="4" max="4" width="10.85546875" style="71" customWidth="1"/>
    <col min="5" max="5" width="10.5703125" style="71" customWidth="1"/>
    <col min="6" max="6" width="10.42578125" style="71" customWidth="1"/>
    <col min="7" max="7" width="10.28515625" style="71" customWidth="1"/>
    <col min="8" max="9" width="11" style="71" customWidth="1"/>
    <col min="10" max="10" width="14.28515625" style="71" customWidth="1"/>
    <col min="11" max="11" width="11.5703125" style="71" customWidth="1"/>
    <col min="12" max="16384" width="6.85546875" style="71"/>
  </cols>
  <sheetData>
    <row r="1" spans="1:11" ht="20.25" customHeight="1">
      <c r="A1" s="111" t="s">
        <v>260</v>
      </c>
      <c r="B1" s="111"/>
      <c r="C1" s="111"/>
      <c r="D1" s="111"/>
      <c r="E1" s="111"/>
      <c r="F1" s="111"/>
      <c r="G1" s="111"/>
      <c r="H1" s="111"/>
      <c r="I1" s="111"/>
      <c r="J1" s="111"/>
      <c r="K1" s="111"/>
    </row>
    <row r="2" spans="1:11" ht="22.5" customHeight="1">
      <c r="A2" s="112" t="str">
        <f>'Biểu số 02'!A2:M2</f>
        <v>(Kèm theo Tờ trình số:           /TTr-UBND ngày …/4/2025 của Ủy ban nhân dân thành phố Lạng Sơn)</v>
      </c>
      <c r="B2" s="112"/>
      <c r="C2" s="112"/>
      <c r="D2" s="112"/>
      <c r="E2" s="112"/>
      <c r="F2" s="112"/>
      <c r="G2" s="112"/>
      <c r="H2" s="112"/>
      <c r="I2" s="112"/>
      <c r="J2" s="112"/>
      <c r="K2" s="112"/>
    </row>
    <row r="3" spans="1:11" ht="17.100000000000001" customHeight="1">
      <c r="A3" s="113" t="s">
        <v>1</v>
      </c>
      <c r="B3" s="114" t="s">
        <v>100</v>
      </c>
      <c r="C3" s="114" t="s">
        <v>2</v>
      </c>
      <c r="D3" s="115" t="s">
        <v>258</v>
      </c>
      <c r="E3" s="116" t="s">
        <v>259</v>
      </c>
      <c r="F3" s="116" t="s">
        <v>232</v>
      </c>
      <c r="G3" s="116"/>
      <c r="H3" s="116"/>
      <c r="I3" s="117" t="s">
        <v>233</v>
      </c>
      <c r="J3" s="117"/>
      <c r="K3" s="117"/>
    </row>
    <row r="4" spans="1:11" s="23" customFormat="1" ht="17.100000000000001" customHeight="1">
      <c r="A4" s="113"/>
      <c r="B4" s="114"/>
      <c r="C4" s="114"/>
      <c r="D4" s="115"/>
      <c r="E4" s="116"/>
      <c r="F4" s="118" t="s">
        <v>103</v>
      </c>
      <c r="G4" s="118" t="s">
        <v>119</v>
      </c>
      <c r="H4" s="118"/>
      <c r="I4" s="110" t="s">
        <v>234</v>
      </c>
      <c r="J4" s="110" t="s">
        <v>119</v>
      </c>
      <c r="K4" s="110"/>
    </row>
    <row r="5" spans="1:11" s="23" customFormat="1" ht="34.5" customHeight="1">
      <c r="A5" s="113"/>
      <c r="B5" s="114"/>
      <c r="C5" s="114"/>
      <c r="D5" s="115"/>
      <c r="E5" s="116"/>
      <c r="F5" s="118"/>
      <c r="G5" s="72" t="s">
        <v>235</v>
      </c>
      <c r="H5" s="72" t="s">
        <v>236</v>
      </c>
      <c r="I5" s="110"/>
      <c r="J5" s="73" t="s">
        <v>237</v>
      </c>
      <c r="K5" s="73" t="s">
        <v>238</v>
      </c>
    </row>
    <row r="6" spans="1:11" s="77" customFormat="1" ht="27.75" customHeight="1">
      <c r="A6" s="74">
        <v>-1</v>
      </c>
      <c r="B6" s="74">
        <v>-2</v>
      </c>
      <c r="C6" s="74">
        <v>-3</v>
      </c>
      <c r="D6" s="74">
        <v>-4</v>
      </c>
      <c r="E6" s="74">
        <v>-5</v>
      </c>
      <c r="F6" s="74">
        <v>-6</v>
      </c>
      <c r="G6" s="74" t="s">
        <v>239</v>
      </c>
      <c r="H6" s="75" t="s">
        <v>240</v>
      </c>
      <c r="I6" s="76" t="s">
        <v>241</v>
      </c>
      <c r="J6" s="74">
        <v>-10</v>
      </c>
      <c r="K6" s="76" t="s">
        <v>242</v>
      </c>
    </row>
    <row r="7" spans="1:11" ht="20.100000000000001" hidden="1" customHeight="1">
      <c r="A7" s="99"/>
      <c r="B7" s="9" t="s">
        <v>4</v>
      </c>
      <c r="C7" s="99"/>
      <c r="D7" s="21">
        <f>D8+D24+D66</f>
        <v>7793.8210000000008</v>
      </c>
      <c r="E7" s="21">
        <f>E8+E24+E66</f>
        <v>7793.8209999999999</v>
      </c>
      <c r="F7" s="21">
        <f>F8+F24+F66</f>
        <v>7793.8209999999999</v>
      </c>
      <c r="G7" s="21">
        <f>F7-D7</f>
        <v>0</v>
      </c>
      <c r="H7" s="21"/>
      <c r="I7" s="21"/>
      <c r="J7" s="21"/>
      <c r="K7" s="21"/>
    </row>
    <row r="8" spans="1:11" s="23" customFormat="1" ht="20.100000000000001" customHeight="1">
      <c r="A8" s="29" t="s">
        <v>5</v>
      </c>
      <c r="B8" s="30" t="s">
        <v>135</v>
      </c>
      <c r="C8" s="31" t="s">
        <v>6</v>
      </c>
      <c r="D8" s="101">
        <v>5705.2507910000013</v>
      </c>
      <c r="E8" s="101">
        <v>5337.3212400000002</v>
      </c>
      <c r="F8" s="101">
        <v>5672.4248049999997</v>
      </c>
      <c r="G8" s="78">
        <f t="shared" ref="G8:G71" si="0">F8-D8</f>
        <v>-32.825986000001649</v>
      </c>
      <c r="H8" s="78">
        <f>G8/(E8-D8)*100</f>
        <v>8.9218128608543203</v>
      </c>
      <c r="I8" s="78">
        <f>E8-F8</f>
        <v>-335.10356499999943</v>
      </c>
      <c r="J8" s="78">
        <v>-269.83106780000048</v>
      </c>
      <c r="K8" s="78">
        <f>I8-J8</f>
        <v>-65.272497199998952</v>
      </c>
    </row>
    <row r="9" spans="1:11" ht="20.100000000000001" customHeight="1">
      <c r="A9" s="10" t="s">
        <v>7</v>
      </c>
      <c r="B9" s="21" t="s">
        <v>105</v>
      </c>
      <c r="C9" s="6" t="s">
        <v>8</v>
      </c>
      <c r="D9" s="102">
        <v>606.23243200000024</v>
      </c>
      <c r="E9" s="102">
        <v>514.56084100000021</v>
      </c>
      <c r="F9" s="102">
        <v>586.51148200000023</v>
      </c>
      <c r="G9" s="21">
        <f t="shared" si="0"/>
        <v>-19.720950000000016</v>
      </c>
      <c r="H9" s="21">
        <f t="shared" ref="H9:H72" si="1">G9/(E9-D9)*100</f>
        <v>21.512607979063013</v>
      </c>
      <c r="I9" s="21">
        <f>E9-F9</f>
        <v>-71.950641000000019</v>
      </c>
      <c r="J9" s="21">
        <v>-63.059042000000247</v>
      </c>
      <c r="K9" s="21">
        <f>I9-J9</f>
        <v>-8.891598999999772</v>
      </c>
    </row>
    <row r="10" spans="1:11" ht="20.100000000000001" customHeight="1">
      <c r="A10" s="10" t="s">
        <v>117</v>
      </c>
      <c r="B10" s="20" t="s">
        <v>136</v>
      </c>
      <c r="C10" s="6" t="s">
        <v>9</v>
      </c>
      <c r="D10" s="102">
        <v>542.77390439999942</v>
      </c>
      <c r="E10" s="102">
        <v>480.54148500000002</v>
      </c>
      <c r="F10" s="102">
        <v>523.96649439999942</v>
      </c>
      <c r="G10" s="21">
        <f t="shared" si="0"/>
        <v>-18.807410000000004</v>
      </c>
      <c r="H10" s="21">
        <f t="shared" si="1"/>
        <v>30.221241888597035</v>
      </c>
      <c r="I10" s="21">
        <f t="shared" ref="I10:I23" si="2">E10-F10</f>
        <v>-43.425009399999396</v>
      </c>
      <c r="J10" s="21">
        <v>-44.144054399999384</v>
      </c>
      <c r="K10" s="21">
        <f t="shared" ref="K10:K23" si="3">I10-J10</f>
        <v>0.71904499999998706</v>
      </c>
    </row>
    <row r="11" spans="1:11" ht="20.100000000000001" customHeight="1">
      <c r="A11" s="10" t="s">
        <v>118</v>
      </c>
      <c r="B11" s="21" t="s">
        <v>10</v>
      </c>
      <c r="C11" s="6" t="s">
        <v>11</v>
      </c>
      <c r="D11" s="102">
        <v>63.458527600000835</v>
      </c>
      <c r="E11" s="102">
        <v>34.019356000000172</v>
      </c>
      <c r="F11" s="102">
        <v>62.544987600000837</v>
      </c>
      <c r="G11" s="21">
        <f t="shared" si="0"/>
        <v>-0.91353999999999758</v>
      </c>
      <c r="H11" s="21">
        <f t="shared" si="1"/>
        <v>3.103144383315382</v>
      </c>
      <c r="I11" s="21">
        <f t="shared" si="2"/>
        <v>-28.525631600000665</v>
      </c>
      <c r="J11" s="21">
        <v>-18.914987600000856</v>
      </c>
      <c r="K11" s="21">
        <f t="shared" si="3"/>
        <v>-9.6106439999998088</v>
      </c>
    </row>
    <row r="12" spans="1:11" ht="20.100000000000001" customHeight="1">
      <c r="A12" s="10" t="s">
        <v>12</v>
      </c>
      <c r="B12" s="12" t="s">
        <v>137</v>
      </c>
      <c r="C12" s="6" t="s">
        <v>13</v>
      </c>
      <c r="D12" s="102">
        <v>583.74519600000019</v>
      </c>
      <c r="E12" s="102">
        <v>486.82850999999965</v>
      </c>
      <c r="F12" s="102">
        <v>571.7079653999989</v>
      </c>
      <c r="G12" s="21">
        <f t="shared" si="0"/>
        <v>-12.037230600001294</v>
      </c>
      <c r="H12" s="21">
        <f t="shared" si="1"/>
        <v>12.420183868029936</v>
      </c>
      <c r="I12" s="21">
        <f t="shared" si="2"/>
        <v>-84.879455399999244</v>
      </c>
      <c r="J12" s="21">
        <v>-87.745972000000393</v>
      </c>
      <c r="K12" s="21">
        <f t="shared" si="3"/>
        <v>2.8665166000011482</v>
      </c>
    </row>
    <row r="13" spans="1:11" ht="20.100000000000001" customHeight="1">
      <c r="A13" s="10" t="s">
        <v>14</v>
      </c>
      <c r="B13" s="12" t="s">
        <v>15</v>
      </c>
      <c r="C13" s="6" t="s">
        <v>16</v>
      </c>
      <c r="D13" s="102">
        <v>297.33315900000002</v>
      </c>
      <c r="E13" s="102">
        <v>272.59226479999995</v>
      </c>
      <c r="F13" s="102">
        <v>297.121399</v>
      </c>
      <c r="G13" s="21">
        <f t="shared" si="0"/>
        <v>-0.21176000000002659</v>
      </c>
      <c r="H13" s="21">
        <f>G13/(E13-D13)*100</f>
        <v>0.85591085871110506</v>
      </c>
      <c r="I13" s="21">
        <f t="shared" si="2"/>
        <v>-24.529134200000044</v>
      </c>
      <c r="J13" s="21">
        <v>-20.229531999999907</v>
      </c>
      <c r="K13" s="21">
        <f t="shared" si="3"/>
        <v>-4.2996022000001375</v>
      </c>
    </row>
    <row r="14" spans="1:11" ht="20.100000000000001" customHeight="1">
      <c r="A14" s="10" t="s">
        <v>17</v>
      </c>
      <c r="B14" s="21" t="s">
        <v>21</v>
      </c>
      <c r="C14" s="6" t="s">
        <v>22</v>
      </c>
      <c r="D14" s="102">
        <v>0</v>
      </c>
      <c r="E14" s="102"/>
      <c r="F14" s="102">
        <v>0</v>
      </c>
      <c r="G14" s="21">
        <f t="shared" si="0"/>
        <v>0</v>
      </c>
      <c r="H14" s="79" t="e">
        <f t="shared" si="1"/>
        <v>#DIV/0!</v>
      </c>
      <c r="I14" s="21">
        <f t="shared" si="2"/>
        <v>0</v>
      </c>
      <c r="J14" s="21"/>
      <c r="K14" s="21">
        <f t="shared" si="3"/>
        <v>0</v>
      </c>
    </row>
    <row r="15" spans="1:11" ht="20.100000000000001" customHeight="1">
      <c r="A15" s="10" t="s">
        <v>20</v>
      </c>
      <c r="B15" s="21" t="s">
        <v>18</v>
      </c>
      <c r="C15" s="6" t="s">
        <v>19</v>
      </c>
      <c r="D15" s="102">
        <v>869.00000000000011</v>
      </c>
      <c r="E15" s="102">
        <v>838.1700330000001</v>
      </c>
      <c r="F15" s="102">
        <v>869.00000000000011</v>
      </c>
      <c r="G15" s="21">
        <f t="shared" si="0"/>
        <v>0</v>
      </c>
      <c r="H15" s="21">
        <f t="shared" si="1"/>
        <v>0</v>
      </c>
      <c r="I15" s="21">
        <f t="shared" si="2"/>
        <v>-30.829967000000011</v>
      </c>
      <c r="J15" s="21">
        <v>-20.102799999999817</v>
      </c>
      <c r="K15" s="21">
        <f t="shared" si="3"/>
        <v>-10.727167000000193</v>
      </c>
    </row>
    <row r="16" spans="1:11" ht="20.100000000000001" customHeight="1">
      <c r="A16" s="10" t="s">
        <v>23</v>
      </c>
      <c r="B16" s="21" t="s">
        <v>24</v>
      </c>
      <c r="C16" s="6" t="s">
        <v>25</v>
      </c>
      <c r="D16" s="102">
        <v>3315.1409800000001</v>
      </c>
      <c r="E16" s="102">
        <v>3187.9938872000002</v>
      </c>
      <c r="F16" s="102">
        <v>3314.5529146000008</v>
      </c>
      <c r="G16" s="21">
        <f t="shared" si="0"/>
        <v>-0.58806539999932284</v>
      </c>
      <c r="H16" s="21">
        <f t="shared" si="1"/>
        <v>0.46250794025179892</v>
      </c>
      <c r="I16" s="21">
        <f t="shared" si="2"/>
        <v>-126.55902740000056</v>
      </c>
      <c r="J16" s="21">
        <v>-101.97062179999992</v>
      </c>
      <c r="K16" s="21">
        <f t="shared" si="3"/>
        <v>-24.588405600000641</v>
      </c>
    </row>
    <row r="17" spans="1:11" ht="20.100000000000001" customHeight="1">
      <c r="A17" s="13"/>
      <c r="B17" s="11" t="s">
        <v>138</v>
      </c>
      <c r="C17" s="15" t="s">
        <v>26</v>
      </c>
      <c r="D17" s="102">
        <v>0</v>
      </c>
      <c r="E17" s="102"/>
      <c r="F17" s="102">
        <v>0</v>
      </c>
      <c r="G17" s="21">
        <f t="shared" si="0"/>
        <v>0</v>
      </c>
      <c r="H17" s="79" t="e">
        <f t="shared" si="1"/>
        <v>#DIV/0!</v>
      </c>
      <c r="I17" s="21">
        <f t="shared" si="2"/>
        <v>0</v>
      </c>
      <c r="J17" s="21">
        <v>0</v>
      </c>
      <c r="K17" s="21">
        <f t="shared" si="3"/>
        <v>0</v>
      </c>
    </row>
    <row r="18" spans="1:11" ht="20.100000000000001" hidden="1" customHeight="1">
      <c r="A18" s="13"/>
      <c r="B18" s="14" t="s">
        <v>27</v>
      </c>
      <c r="C18" s="15" t="s">
        <v>28</v>
      </c>
      <c r="D18" s="102">
        <v>3308.30098</v>
      </c>
      <c r="E18" s="102">
        <v>3181.1538872000001</v>
      </c>
      <c r="F18" s="102">
        <v>3307.7129146000007</v>
      </c>
      <c r="G18" s="21">
        <f t="shared" si="0"/>
        <v>-0.58806539999932284</v>
      </c>
      <c r="H18" s="21">
        <f t="shared" si="1"/>
        <v>0.46250794025179892</v>
      </c>
      <c r="I18" s="21">
        <f t="shared" si="2"/>
        <v>-126.55902740000056</v>
      </c>
      <c r="J18" s="21">
        <v>-101.97062179999992</v>
      </c>
      <c r="K18" s="21">
        <f t="shared" si="3"/>
        <v>-24.588405600000641</v>
      </c>
    </row>
    <row r="19" spans="1:11" ht="20.100000000000001" hidden="1" customHeight="1">
      <c r="A19" s="13"/>
      <c r="B19" s="14" t="s">
        <v>29</v>
      </c>
      <c r="C19" s="15" t="s">
        <v>30</v>
      </c>
      <c r="D19" s="102">
        <v>6.84</v>
      </c>
      <c r="E19" s="102">
        <v>6.84</v>
      </c>
      <c r="F19" s="102">
        <v>6.84</v>
      </c>
      <c r="G19" s="21">
        <f t="shared" si="0"/>
        <v>0</v>
      </c>
      <c r="H19" s="21" t="e">
        <f t="shared" si="1"/>
        <v>#DIV/0!</v>
      </c>
      <c r="I19" s="21">
        <f t="shared" si="2"/>
        <v>0</v>
      </c>
      <c r="J19" s="21">
        <v>0</v>
      </c>
      <c r="K19" s="21">
        <f t="shared" si="3"/>
        <v>0</v>
      </c>
    </row>
    <row r="20" spans="1:11" ht="20.100000000000001" customHeight="1">
      <c r="A20" s="10" t="s">
        <v>31</v>
      </c>
      <c r="B20" s="12" t="s">
        <v>102</v>
      </c>
      <c r="C20" s="6" t="s">
        <v>32</v>
      </c>
      <c r="D20" s="102">
        <v>20.029024</v>
      </c>
      <c r="E20" s="102">
        <v>17.42570400000006</v>
      </c>
      <c r="F20" s="102">
        <v>19.761043999999998</v>
      </c>
      <c r="G20" s="21">
        <f t="shared" si="0"/>
        <v>-0.26798000000000144</v>
      </c>
      <c r="H20" s="21">
        <f t="shared" si="1"/>
        <v>10.293778713335573</v>
      </c>
      <c r="I20" s="21">
        <f t="shared" si="2"/>
        <v>-2.3353399999999382</v>
      </c>
      <c r="J20" s="21">
        <v>-4.0131000000000014</v>
      </c>
      <c r="K20" s="21">
        <f t="shared" si="3"/>
        <v>1.6777600000000632</v>
      </c>
    </row>
    <row r="21" spans="1:11" ht="20.100000000000001" customHeight="1">
      <c r="A21" s="10" t="s">
        <v>33</v>
      </c>
      <c r="B21" s="12" t="s">
        <v>139</v>
      </c>
      <c r="C21" s="6" t="s">
        <v>140</v>
      </c>
      <c r="D21" s="102">
        <v>0</v>
      </c>
      <c r="E21" s="102"/>
      <c r="F21" s="102">
        <v>0</v>
      </c>
      <c r="G21" s="21">
        <f t="shared" si="0"/>
        <v>0</v>
      </c>
      <c r="H21" s="79" t="e">
        <f t="shared" si="1"/>
        <v>#DIV/0!</v>
      </c>
      <c r="I21" s="21">
        <f t="shared" si="2"/>
        <v>0</v>
      </c>
      <c r="J21" s="21">
        <v>5.9999999999998295</v>
      </c>
      <c r="K21" s="21">
        <f t="shared" si="3"/>
        <v>-5.9999999999998295</v>
      </c>
    </row>
    <row r="22" spans="1:11" ht="20.100000000000001" customHeight="1">
      <c r="A22" s="10" t="s">
        <v>36</v>
      </c>
      <c r="B22" s="12" t="s">
        <v>34</v>
      </c>
      <c r="C22" s="6" t="s">
        <v>35</v>
      </c>
      <c r="D22" s="102">
        <v>0</v>
      </c>
      <c r="E22" s="102"/>
      <c r="F22" s="102">
        <v>0</v>
      </c>
      <c r="G22" s="21">
        <f t="shared" si="0"/>
        <v>0</v>
      </c>
      <c r="H22" s="79" t="e">
        <f t="shared" si="1"/>
        <v>#DIV/0!</v>
      </c>
      <c r="I22" s="21">
        <f t="shared" si="2"/>
        <v>0</v>
      </c>
      <c r="J22" s="21">
        <v>0</v>
      </c>
      <c r="K22" s="21">
        <f t="shared" si="3"/>
        <v>0</v>
      </c>
    </row>
    <row r="23" spans="1:11" ht="20.100000000000001" customHeight="1">
      <c r="A23" s="10" t="s">
        <v>141</v>
      </c>
      <c r="B23" s="12" t="s">
        <v>37</v>
      </c>
      <c r="C23" s="6" t="s">
        <v>38</v>
      </c>
      <c r="D23" s="102">
        <v>13.77</v>
      </c>
      <c r="E23" s="102">
        <v>19.749999999999996</v>
      </c>
      <c r="F23" s="102">
        <v>13.77</v>
      </c>
      <c r="G23" s="21">
        <f t="shared" si="0"/>
        <v>0</v>
      </c>
      <c r="H23" s="21">
        <f t="shared" si="1"/>
        <v>0</v>
      </c>
      <c r="I23" s="21">
        <f t="shared" si="2"/>
        <v>5.9799999999999969</v>
      </c>
      <c r="J23" s="21">
        <v>21.29</v>
      </c>
      <c r="K23" s="21">
        <f t="shared" si="3"/>
        <v>-15.310000000000002</v>
      </c>
    </row>
    <row r="24" spans="1:11" ht="20.100000000000001" customHeight="1">
      <c r="A24" s="29" t="s">
        <v>39</v>
      </c>
      <c r="B24" s="39" t="s">
        <v>142</v>
      </c>
      <c r="C24" s="31" t="s">
        <v>40</v>
      </c>
      <c r="D24" s="101">
        <v>1945.4911189999998</v>
      </c>
      <c r="E24" s="101">
        <f>SUM(E25:E30)+E41+E48+E62+E65+E61+E60+E59</f>
        <v>2352.6497599999998</v>
      </c>
      <c r="F24" s="101">
        <v>1989.7693950000005</v>
      </c>
      <c r="G24" s="78">
        <f t="shared" si="0"/>
        <v>44.278276000000687</v>
      </c>
      <c r="H24" s="78">
        <f t="shared" si="1"/>
        <v>10.874944442110143</v>
      </c>
      <c r="I24" s="78">
        <f>E24-F24</f>
        <v>362.8803649999993</v>
      </c>
      <c r="J24" s="78">
        <v>290.09908580000052</v>
      </c>
      <c r="K24" s="78">
        <f>I24-J24</f>
        <v>72.781279199998778</v>
      </c>
    </row>
    <row r="25" spans="1:11" ht="20.100000000000001" customHeight="1">
      <c r="A25" s="10" t="s">
        <v>41</v>
      </c>
      <c r="B25" s="20" t="s">
        <v>83</v>
      </c>
      <c r="C25" s="6" t="s">
        <v>84</v>
      </c>
      <c r="D25" s="102">
        <v>262.15970999999996</v>
      </c>
      <c r="E25" s="102">
        <v>282.65999999999997</v>
      </c>
      <c r="F25" s="102">
        <v>262.63955999999996</v>
      </c>
      <c r="G25" s="21">
        <f t="shared" si="0"/>
        <v>0.479849999999999</v>
      </c>
      <c r="H25" s="21">
        <f t="shared" si="1"/>
        <v>2.3406985949954797</v>
      </c>
      <c r="I25" s="21">
        <f>E25-F25</f>
        <v>20.020440000000008</v>
      </c>
      <c r="J25" s="21">
        <v>23.356042000000066</v>
      </c>
      <c r="K25" s="21">
        <f>I25-J25</f>
        <v>-3.3356020000000584</v>
      </c>
    </row>
    <row r="26" spans="1:11" ht="20.100000000000001" customHeight="1">
      <c r="A26" s="10" t="s">
        <v>44</v>
      </c>
      <c r="B26" s="22" t="s">
        <v>85</v>
      </c>
      <c r="C26" s="6" t="s">
        <v>86</v>
      </c>
      <c r="D26" s="102">
        <v>418.4622</v>
      </c>
      <c r="E26" s="102">
        <v>475.12390000000005</v>
      </c>
      <c r="F26" s="102">
        <v>432.80203999999998</v>
      </c>
      <c r="G26" s="21">
        <f t="shared" si="0"/>
        <v>14.339839999999981</v>
      </c>
      <c r="H26" s="21">
        <f t="shared" si="1"/>
        <v>25.307818155826538</v>
      </c>
      <c r="I26" s="21">
        <f t="shared" ref="I26:I71" si="4">E26-F26</f>
        <v>42.321860000000072</v>
      </c>
      <c r="J26" s="21">
        <v>53.443960999999362</v>
      </c>
      <c r="K26" s="21">
        <f t="shared" ref="K26:K65" si="5">I26-J26</f>
        <v>-11.12210099999929</v>
      </c>
    </row>
    <row r="27" spans="1:11" ht="20.100000000000001" customHeight="1">
      <c r="A27" s="10" t="s">
        <v>47</v>
      </c>
      <c r="B27" s="22" t="s">
        <v>87</v>
      </c>
      <c r="C27" s="6" t="s">
        <v>88</v>
      </c>
      <c r="D27" s="102">
        <v>24.516382000000021</v>
      </c>
      <c r="E27" s="102">
        <v>23.580000000000005</v>
      </c>
      <c r="F27" s="102">
        <v>24.531882000000021</v>
      </c>
      <c r="G27" s="21">
        <f t="shared" si="0"/>
        <v>1.5499999999999403E-2</v>
      </c>
      <c r="H27" s="21"/>
      <c r="I27" s="21">
        <f t="shared" si="4"/>
        <v>-0.95188200000001544</v>
      </c>
      <c r="J27" s="21">
        <v>-0.73479000000002082</v>
      </c>
      <c r="K27" s="21">
        <f t="shared" si="5"/>
        <v>-0.21709199999999462</v>
      </c>
    </row>
    <row r="28" spans="1:11" ht="20.100000000000001" customHeight="1">
      <c r="A28" s="10" t="s">
        <v>50</v>
      </c>
      <c r="B28" s="12" t="s">
        <v>42</v>
      </c>
      <c r="C28" s="6" t="s">
        <v>43</v>
      </c>
      <c r="D28" s="102">
        <v>48.469292999999986</v>
      </c>
      <c r="E28" s="102">
        <v>66.250000000000057</v>
      </c>
      <c r="F28" s="102">
        <v>48.469292999999986</v>
      </c>
      <c r="G28" s="21">
        <f t="shared" si="0"/>
        <v>0</v>
      </c>
      <c r="H28" s="21">
        <f t="shared" si="1"/>
        <v>0</v>
      </c>
      <c r="I28" s="21">
        <f t="shared" si="4"/>
        <v>17.780707000000071</v>
      </c>
      <c r="J28" s="21">
        <v>11.662556999999969</v>
      </c>
      <c r="K28" s="21">
        <f t="shared" si="5"/>
        <v>6.1181500000001012</v>
      </c>
    </row>
    <row r="29" spans="1:11" ht="20.100000000000001" customHeight="1">
      <c r="A29" s="10" t="s">
        <v>51</v>
      </c>
      <c r="B29" s="12" t="s">
        <v>45</v>
      </c>
      <c r="C29" s="6" t="s">
        <v>46</v>
      </c>
      <c r="D29" s="102">
        <v>9.8697430000000015</v>
      </c>
      <c r="E29" s="102">
        <v>21.68</v>
      </c>
      <c r="F29" s="102">
        <v>9.8697430000000015</v>
      </c>
      <c r="G29" s="21">
        <f t="shared" si="0"/>
        <v>0</v>
      </c>
      <c r="H29" s="21">
        <f t="shared" si="1"/>
        <v>0</v>
      </c>
      <c r="I29" s="21">
        <f t="shared" si="4"/>
        <v>11.810256999999998</v>
      </c>
      <c r="J29" s="21">
        <v>12.278249999999998</v>
      </c>
      <c r="K29" s="21">
        <f t="shared" si="5"/>
        <v>-0.46799299999999988</v>
      </c>
    </row>
    <row r="30" spans="1:11" ht="20.100000000000001" customHeight="1">
      <c r="A30" s="10" t="s">
        <v>54</v>
      </c>
      <c r="B30" s="12" t="s">
        <v>143</v>
      </c>
      <c r="C30" s="6" t="s">
        <v>144</v>
      </c>
      <c r="D30" s="102">
        <v>114.48318600000002</v>
      </c>
      <c r="E30" s="102">
        <f>SUM(E31:E40)</f>
        <v>191.28391200000002</v>
      </c>
      <c r="F30" s="102">
        <v>115.79125600000002</v>
      </c>
      <c r="G30" s="21">
        <f t="shared" si="0"/>
        <v>1.3080700000000007</v>
      </c>
      <c r="H30" s="21">
        <f t="shared" si="1"/>
        <v>1.7032000452704064</v>
      </c>
      <c r="I30" s="21">
        <f t="shared" si="4"/>
        <v>75.492655999999997</v>
      </c>
      <c r="J30" s="21">
        <v>76.563091</v>
      </c>
      <c r="K30" s="21">
        <f t="shared" si="5"/>
        <v>-1.0704350000000034</v>
      </c>
    </row>
    <row r="31" spans="1:11" ht="20.100000000000001" customHeight="1">
      <c r="A31" s="10" t="s">
        <v>145</v>
      </c>
      <c r="B31" s="16" t="s">
        <v>68</v>
      </c>
      <c r="C31" s="6" t="s">
        <v>69</v>
      </c>
      <c r="D31" s="102">
        <v>5.3595839999999999</v>
      </c>
      <c r="E31" s="102">
        <v>7.656879</v>
      </c>
      <c r="F31" s="102">
        <v>5.5489740000000003</v>
      </c>
      <c r="G31" s="21">
        <f t="shared" si="0"/>
        <v>0.18939000000000039</v>
      </c>
      <c r="H31" s="21">
        <f t="shared" si="1"/>
        <v>8.2440435381612023</v>
      </c>
      <c r="I31" s="21">
        <f t="shared" si="4"/>
        <v>2.1079049999999997</v>
      </c>
      <c r="J31" s="21">
        <v>1.124358</v>
      </c>
      <c r="K31" s="21">
        <f t="shared" si="5"/>
        <v>0.98354699999999973</v>
      </c>
    </row>
    <row r="32" spans="1:11" ht="20.100000000000001" customHeight="1">
      <c r="A32" s="10" t="s">
        <v>146</v>
      </c>
      <c r="B32" s="16" t="s">
        <v>147</v>
      </c>
      <c r="C32" s="6" t="s">
        <v>74</v>
      </c>
      <c r="D32" s="102">
        <v>3.2393999999999998</v>
      </c>
      <c r="E32" s="102">
        <v>9.8500000000000014</v>
      </c>
      <c r="F32" s="102">
        <v>3.2393999999999998</v>
      </c>
      <c r="G32" s="21">
        <f t="shared" si="0"/>
        <v>0</v>
      </c>
      <c r="H32" s="21">
        <f t="shared" si="1"/>
        <v>0</v>
      </c>
      <c r="I32" s="21">
        <f t="shared" si="4"/>
        <v>6.6106000000000016</v>
      </c>
      <c r="J32" s="21">
        <v>6.57</v>
      </c>
      <c r="K32" s="21">
        <f t="shared" si="5"/>
        <v>4.0600000000001302E-2</v>
      </c>
    </row>
    <row r="33" spans="1:11" ht="20.100000000000001" customHeight="1">
      <c r="A33" s="10" t="s">
        <v>148</v>
      </c>
      <c r="B33" s="16" t="s">
        <v>70</v>
      </c>
      <c r="C33" s="6" t="s">
        <v>71</v>
      </c>
      <c r="D33" s="102">
        <v>11.429648</v>
      </c>
      <c r="E33" s="102">
        <v>11.658395000000001</v>
      </c>
      <c r="F33" s="102">
        <v>11.591887999999999</v>
      </c>
      <c r="G33" s="21">
        <f t="shared" si="0"/>
        <v>0.16223999999999883</v>
      </c>
      <c r="H33" s="21">
        <f t="shared" si="1"/>
        <v>70.925520334692322</v>
      </c>
      <c r="I33" s="21">
        <f t="shared" si="4"/>
        <v>6.6507000000001426E-2</v>
      </c>
      <c r="J33" s="21">
        <v>0.245369</v>
      </c>
      <c r="K33" s="21">
        <f t="shared" si="5"/>
        <v>-0.17886199999999858</v>
      </c>
    </row>
    <row r="34" spans="1:11" ht="20.100000000000001" customHeight="1">
      <c r="A34" s="10" t="s">
        <v>149</v>
      </c>
      <c r="B34" s="16" t="s">
        <v>122</v>
      </c>
      <c r="C34" s="6" t="s">
        <v>72</v>
      </c>
      <c r="D34" s="102">
        <v>35.293570000000003</v>
      </c>
      <c r="E34" s="102">
        <v>42.356833000000009</v>
      </c>
      <c r="F34" s="102">
        <v>35.55979</v>
      </c>
      <c r="G34" s="21">
        <f t="shared" si="0"/>
        <v>0.26621999999999701</v>
      </c>
      <c r="H34" s="21">
        <f t="shared" si="1"/>
        <v>3.7690795316555081</v>
      </c>
      <c r="I34" s="21">
        <f t="shared" si="4"/>
        <v>6.7970430000000093</v>
      </c>
      <c r="J34" s="21">
        <v>7.2447500000000025</v>
      </c>
      <c r="K34" s="21">
        <f t="shared" si="5"/>
        <v>-0.44770699999999319</v>
      </c>
    </row>
    <row r="35" spans="1:11" ht="20.100000000000001" customHeight="1">
      <c r="A35" s="10" t="s">
        <v>150</v>
      </c>
      <c r="B35" s="16" t="s">
        <v>151</v>
      </c>
      <c r="C35" s="6" t="s">
        <v>73</v>
      </c>
      <c r="D35" s="102">
        <v>45.62992599999999</v>
      </c>
      <c r="E35" s="102">
        <v>102.3</v>
      </c>
      <c r="F35" s="102">
        <v>46.385075999999998</v>
      </c>
      <c r="G35" s="21">
        <f t="shared" si="0"/>
        <v>0.75515000000000754</v>
      </c>
      <c r="H35" s="21">
        <f t="shared" si="1"/>
        <v>1.3325375223614628</v>
      </c>
      <c r="I35" s="21">
        <f t="shared" si="4"/>
        <v>55.914923999999999</v>
      </c>
      <c r="J35" s="21">
        <v>55.907074000000001</v>
      </c>
      <c r="K35" s="21">
        <f t="shared" si="5"/>
        <v>7.8499999999976922E-3</v>
      </c>
    </row>
    <row r="36" spans="1:11" ht="20.100000000000001" customHeight="1">
      <c r="A36" s="10" t="s">
        <v>152</v>
      </c>
      <c r="B36" s="16" t="s">
        <v>75</v>
      </c>
      <c r="C36" s="6" t="s">
        <v>76</v>
      </c>
      <c r="D36" s="102">
        <v>1.686383</v>
      </c>
      <c r="E36" s="102">
        <v>5.5442499999999999</v>
      </c>
      <c r="F36" s="102">
        <v>1.686383</v>
      </c>
      <c r="G36" s="21">
        <f t="shared" si="0"/>
        <v>0</v>
      </c>
      <c r="H36" s="21">
        <f t="shared" si="1"/>
        <v>0</v>
      </c>
      <c r="I36" s="21">
        <f t="shared" si="4"/>
        <v>3.8578669999999997</v>
      </c>
      <c r="J36" s="21">
        <v>5.4342499999999996</v>
      </c>
      <c r="K36" s="21">
        <f t="shared" si="5"/>
        <v>-1.5763829999999999</v>
      </c>
    </row>
    <row r="37" spans="1:11" ht="20.100000000000001" customHeight="1">
      <c r="A37" s="10" t="s">
        <v>153</v>
      </c>
      <c r="B37" s="16" t="s">
        <v>154</v>
      </c>
      <c r="C37" s="6" t="s">
        <v>155</v>
      </c>
      <c r="D37" s="102">
        <v>0</v>
      </c>
      <c r="E37" s="102"/>
      <c r="F37" s="102">
        <v>0</v>
      </c>
      <c r="G37" s="21">
        <f t="shared" si="0"/>
        <v>0</v>
      </c>
      <c r="H37" s="79" t="e">
        <f t="shared" si="1"/>
        <v>#DIV/0!</v>
      </c>
      <c r="I37" s="21">
        <f t="shared" si="4"/>
        <v>0</v>
      </c>
      <c r="J37" s="21">
        <v>1.5270000000000001E-2</v>
      </c>
      <c r="K37" s="21">
        <f t="shared" si="5"/>
        <v>-1.5270000000000001E-2</v>
      </c>
    </row>
    <row r="38" spans="1:11" ht="20.100000000000001" customHeight="1">
      <c r="A38" s="10" t="s">
        <v>156</v>
      </c>
      <c r="B38" s="16" t="s">
        <v>157</v>
      </c>
      <c r="C38" s="6" t="s">
        <v>158</v>
      </c>
      <c r="D38" s="102">
        <v>0</v>
      </c>
      <c r="E38" s="102"/>
      <c r="F38" s="102">
        <v>0</v>
      </c>
      <c r="G38" s="21">
        <f t="shared" si="0"/>
        <v>0</v>
      </c>
      <c r="H38" s="79" t="e">
        <f t="shared" si="1"/>
        <v>#DIV/0!</v>
      </c>
      <c r="I38" s="21">
        <f t="shared" si="4"/>
        <v>0</v>
      </c>
      <c r="J38" s="21">
        <v>0</v>
      </c>
      <c r="K38" s="21">
        <f t="shared" si="5"/>
        <v>0</v>
      </c>
    </row>
    <row r="39" spans="1:11" ht="20.100000000000001" customHeight="1">
      <c r="A39" s="10" t="s">
        <v>159</v>
      </c>
      <c r="B39" s="22" t="s">
        <v>89</v>
      </c>
      <c r="C39" s="6" t="s">
        <v>120</v>
      </c>
      <c r="D39" s="102">
        <v>0</v>
      </c>
      <c r="E39" s="102"/>
      <c r="F39" s="102">
        <v>0</v>
      </c>
      <c r="G39" s="21">
        <f t="shared" si="0"/>
        <v>0</v>
      </c>
      <c r="H39" s="79" t="e">
        <f t="shared" si="1"/>
        <v>#DIV/0!</v>
      </c>
      <c r="I39" s="21">
        <f t="shared" si="4"/>
        <v>0</v>
      </c>
      <c r="J39" s="21">
        <v>0</v>
      </c>
      <c r="K39" s="21">
        <f t="shared" si="5"/>
        <v>0</v>
      </c>
    </row>
    <row r="40" spans="1:11" ht="20.100000000000001" customHeight="1">
      <c r="A40" s="10" t="s">
        <v>160</v>
      </c>
      <c r="B40" s="22" t="s">
        <v>132</v>
      </c>
      <c r="C40" s="6" t="s">
        <v>133</v>
      </c>
      <c r="D40" s="102">
        <v>11.844675000000004</v>
      </c>
      <c r="E40" s="102">
        <v>11.917555000000004</v>
      </c>
      <c r="F40" s="102">
        <v>11.779745000000004</v>
      </c>
      <c r="G40" s="21">
        <f t="shared" si="0"/>
        <v>-6.4930000000000376E-2</v>
      </c>
      <c r="H40" s="21"/>
      <c r="I40" s="21">
        <f t="shared" si="4"/>
        <v>0.13780999999999999</v>
      </c>
      <c r="J40" s="21">
        <v>2.2020000000000428E-2</v>
      </c>
      <c r="K40" s="21">
        <f t="shared" si="5"/>
        <v>0.11578999999999956</v>
      </c>
    </row>
    <row r="41" spans="1:11" ht="20.100000000000001" customHeight="1">
      <c r="A41" s="10" t="s">
        <v>57</v>
      </c>
      <c r="B41" s="22" t="s">
        <v>161</v>
      </c>
      <c r="C41" s="81" t="s">
        <v>162</v>
      </c>
      <c r="D41" s="102">
        <v>75.732072000000002</v>
      </c>
      <c r="E41" s="102">
        <f>SUM(E42:E47)</f>
        <v>158.20879679999973</v>
      </c>
      <c r="F41" s="102">
        <v>76.038042000000004</v>
      </c>
      <c r="G41" s="21">
        <f t="shared" si="0"/>
        <v>0.30597000000000207</v>
      </c>
      <c r="H41" s="21">
        <f t="shared" si="1"/>
        <v>0.3709773887626574</v>
      </c>
      <c r="I41" s="21">
        <f t="shared" si="4"/>
        <v>82.170754799999727</v>
      </c>
      <c r="J41" s="21">
        <v>28.081579000000019</v>
      </c>
      <c r="K41" s="21">
        <f t="shared" si="5"/>
        <v>54.089175799999708</v>
      </c>
    </row>
    <row r="42" spans="1:11" ht="20.100000000000001" customHeight="1">
      <c r="A42" s="10" t="s">
        <v>163</v>
      </c>
      <c r="B42" s="12" t="s">
        <v>48</v>
      </c>
      <c r="C42" s="6" t="s">
        <v>49</v>
      </c>
      <c r="D42" s="102">
        <v>0</v>
      </c>
      <c r="E42" s="102"/>
      <c r="F42" s="102">
        <v>0</v>
      </c>
      <c r="G42" s="21">
        <f t="shared" si="0"/>
        <v>0</v>
      </c>
      <c r="H42" s="79" t="e">
        <f t="shared" si="1"/>
        <v>#DIV/0!</v>
      </c>
      <c r="I42" s="21">
        <f t="shared" si="4"/>
        <v>0</v>
      </c>
      <c r="J42" s="21">
        <v>0</v>
      </c>
      <c r="K42" s="21">
        <f t="shared" si="5"/>
        <v>0</v>
      </c>
    </row>
    <row r="43" spans="1:11" ht="20.100000000000001" customHeight="1">
      <c r="A43" s="10" t="s">
        <v>166</v>
      </c>
      <c r="B43" s="12" t="s">
        <v>52</v>
      </c>
      <c r="C43" s="6" t="s">
        <v>53</v>
      </c>
      <c r="D43" s="102">
        <v>0</v>
      </c>
      <c r="E43" s="102">
        <v>49.999999999999957</v>
      </c>
      <c r="F43" s="102">
        <v>0</v>
      </c>
      <c r="G43" s="21">
        <f t="shared" si="0"/>
        <v>0</v>
      </c>
      <c r="H43" s="21">
        <f t="shared" si="1"/>
        <v>0</v>
      </c>
      <c r="I43" s="21">
        <f t="shared" si="4"/>
        <v>49.999999999999957</v>
      </c>
      <c r="J43" s="21">
        <v>0</v>
      </c>
      <c r="K43" s="21">
        <f t="shared" si="5"/>
        <v>49.999999999999957</v>
      </c>
    </row>
    <row r="44" spans="1:11" ht="20.100000000000001" customHeight="1">
      <c r="A44" s="10" t="s">
        <v>167</v>
      </c>
      <c r="B44" s="21" t="s">
        <v>164</v>
      </c>
      <c r="C44" s="6" t="s">
        <v>165</v>
      </c>
      <c r="D44" s="102">
        <v>0</v>
      </c>
      <c r="E44" s="102"/>
      <c r="F44" s="102">
        <v>0</v>
      </c>
      <c r="G44" s="21">
        <f t="shared" si="0"/>
        <v>0</v>
      </c>
      <c r="H44" s="79" t="e">
        <f t="shared" si="1"/>
        <v>#DIV/0!</v>
      </c>
      <c r="I44" s="21">
        <f t="shared" si="4"/>
        <v>0</v>
      </c>
      <c r="J44" s="21">
        <v>0</v>
      </c>
      <c r="K44" s="21">
        <f t="shared" si="5"/>
        <v>0</v>
      </c>
    </row>
    <row r="45" spans="1:11" ht="20.100000000000001" customHeight="1">
      <c r="A45" s="10" t="s">
        <v>168</v>
      </c>
      <c r="B45" s="12" t="s">
        <v>55</v>
      </c>
      <c r="C45" s="6" t="s">
        <v>56</v>
      </c>
      <c r="D45" s="102">
        <v>35.519919000000002</v>
      </c>
      <c r="E45" s="102">
        <v>67.162121799999767</v>
      </c>
      <c r="F45" s="102">
        <v>36.016598999999992</v>
      </c>
      <c r="G45" s="21">
        <f t="shared" si="0"/>
        <v>0.49667999999999068</v>
      </c>
      <c r="H45" s="21">
        <f t="shared" si="1"/>
        <v>1.5696758001942721</v>
      </c>
      <c r="I45" s="21">
        <f t="shared" si="4"/>
        <v>31.145522799999775</v>
      </c>
      <c r="J45" s="21">
        <v>27.058201000000032</v>
      </c>
      <c r="K45" s="21">
        <f t="shared" si="5"/>
        <v>4.0873217999997422</v>
      </c>
    </row>
    <row r="46" spans="1:11" ht="20.100000000000001" customHeight="1">
      <c r="A46" s="10" t="s">
        <v>243</v>
      </c>
      <c r="B46" s="16" t="s">
        <v>58</v>
      </c>
      <c r="C46" s="6" t="s">
        <v>59</v>
      </c>
      <c r="D46" s="102">
        <v>36.163942000000006</v>
      </c>
      <c r="E46" s="102">
        <v>40.545944000000006</v>
      </c>
      <c r="F46" s="102">
        <v>35.973232000000003</v>
      </c>
      <c r="G46" s="21">
        <f t="shared" si="0"/>
        <v>-0.19071000000000282</v>
      </c>
      <c r="H46" s="21"/>
      <c r="I46" s="21">
        <f t="shared" si="4"/>
        <v>4.5727120000000028</v>
      </c>
      <c r="J46" s="21">
        <v>4.5708579999999914</v>
      </c>
      <c r="K46" s="21">
        <f t="shared" si="5"/>
        <v>1.8540000000113466E-3</v>
      </c>
    </row>
    <row r="47" spans="1:11" ht="20.100000000000001" customHeight="1">
      <c r="A47" s="10" t="s">
        <v>244</v>
      </c>
      <c r="B47" s="12" t="s">
        <v>61</v>
      </c>
      <c r="C47" s="6" t="s">
        <v>62</v>
      </c>
      <c r="D47" s="102">
        <v>4.0482109999999993</v>
      </c>
      <c r="E47" s="102">
        <v>0.50073100000000004</v>
      </c>
      <c r="F47" s="102">
        <v>4.0482109999999993</v>
      </c>
      <c r="G47" s="21">
        <f t="shared" si="0"/>
        <v>0</v>
      </c>
      <c r="H47" s="21">
        <f t="shared" si="1"/>
        <v>0</v>
      </c>
      <c r="I47" s="21">
        <f t="shared" si="4"/>
        <v>-3.5474799999999993</v>
      </c>
      <c r="J47" s="21">
        <v>-3.5474799999999997</v>
      </c>
      <c r="K47" s="21">
        <f t="shared" si="5"/>
        <v>0</v>
      </c>
    </row>
    <row r="48" spans="1:11" ht="20.100000000000001" customHeight="1">
      <c r="A48" s="10" t="s">
        <v>60</v>
      </c>
      <c r="B48" s="16" t="s">
        <v>245</v>
      </c>
      <c r="C48" s="6" t="s">
        <v>169</v>
      </c>
      <c r="D48" s="102">
        <v>650.00489900000014</v>
      </c>
      <c r="E48" s="102">
        <f>SUM(E49:E58)</f>
        <v>784.18577300000049</v>
      </c>
      <c r="F48" s="102">
        <v>679.39578500000107</v>
      </c>
      <c r="G48" s="21">
        <f t="shared" si="0"/>
        <v>29.390886000000933</v>
      </c>
      <c r="H48" s="21">
        <f t="shared" si="1"/>
        <v>21.903930958148965</v>
      </c>
      <c r="I48" s="21">
        <f t="shared" si="4"/>
        <v>104.78998799999943</v>
      </c>
      <c r="J48" s="21">
        <v>87.850711800001164</v>
      </c>
      <c r="K48" s="21">
        <f t="shared" si="5"/>
        <v>16.939276199998261</v>
      </c>
    </row>
    <row r="49" spans="1:11" ht="20.100000000000001" customHeight="1">
      <c r="A49" s="10" t="s">
        <v>170</v>
      </c>
      <c r="B49" s="16" t="s">
        <v>171</v>
      </c>
      <c r="C49" s="6" t="s">
        <v>64</v>
      </c>
      <c r="D49" s="102">
        <v>431.87101299999995</v>
      </c>
      <c r="E49" s="102">
        <v>555.90590000000009</v>
      </c>
      <c r="F49" s="102">
        <v>459.64191900000077</v>
      </c>
      <c r="G49" s="21">
        <f t="shared" si="0"/>
        <v>27.770906000000821</v>
      </c>
      <c r="H49" s="21">
        <f t="shared" si="1"/>
        <v>22.389592695804037</v>
      </c>
      <c r="I49" s="21">
        <f t="shared" si="4"/>
        <v>96.263980999999319</v>
      </c>
      <c r="J49" s="21">
        <v>77.366281000000001</v>
      </c>
      <c r="K49" s="21">
        <f t="shared" si="5"/>
        <v>18.897699999999318</v>
      </c>
    </row>
    <row r="50" spans="1:11" ht="20.100000000000001" customHeight="1">
      <c r="A50" s="10" t="s">
        <v>172</v>
      </c>
      <c r="B50" s="16" t="s">
        <v>173</v>
      </c>
      <c r="C50" s="6" t="s">
        <v>65</v>
      </c>
      <c r="D50" s="102">
        <v>104.19879</v>
      </c>
      <c r="E50" s="102">
        <v>111.81013000000002</v>
      </c>
      <c r="F50" s="102">
        <v>104.15961</v>
      </c>
      <c r="G50" s="21">
        <f t="shared" si="0"/>
        <v>-3.9180000000001769E-2</v>
      </c>
      <c r="H50" s="21"/>
      <c r="I50" s="21">
        <f t="shared" si="4"/>
        <v>7.6505200000000144</v>
      </c>
      <c r="J50" s="21">
        <v>6.927834999999952</v>
      </c>
      <c r="K50" s="21">
        <f t="shared" si="5"/>
        <v>0.72268500000006242</v>
      </c>
    </row>
    <row r="51" spans="1:11" ht="20.100000000000001" customHeight="1">
      <c r="A51" s="10" t="s">
        <v>174</v>
      </c>
      <c r="B51" s="16" t="s">
        <v>175</v>
      </c>
      <c r="C51" s="6" t="s">
        <v>176</v>
      </c>
      <c r="D51" s="102">
        <v>0</v>
      </c>
      <c r="E51" s="102"/>
      <c r="F51" s="102">
        <v>0.32819999999999999</v>
      </c>
      <c r="G51" s="21">
        <f t="shared" si="0"/>
        <v>0.32819999999999999</v>
      </c>
      <c r="H51" s="79" t="e">
        <f t="shared" si="1"/>
        <v>#DIV/0!</v>
      </c>
      <c r="I51" s="21">
        <f t="shared" si="4"/>
        <v>-0.32819999999999999</v>
      </c>
      <c r="J51" s="21">
        <v>1.98472</v>
      </c>
      <c r="K51" s="21">
        <f t="shared" si="5"/>
        <v>-2.3129200000000001</v>
      </c>
    </row>
    <row r="52" spans="1:11" ht="20.100000000000001" customHeight="1">
      <c r="A52" s="10" t="s">
        <v>177</v>
      </c>
      <c r="B52" s="16" t="s">
        <v>178</v>
      </c>
      <c r="C52" s="6" t="s">
        <v>179</v>
      </c>
      <c r="D52" s="102">
        <v>0</v>
      </c>
      <c r="E52" s="102"/>
      <c r="F52" s="102">
        <v>0</v>
      </c>
      <c r="G52" s="21">
        <f t="shared" si="0"/>
        <v>0</v>
      </c>
      <c r="H52" s="79" t="e">
        <f t="shared" si="1"/>
        <v>#DIV/0!</v>
      </c>
      <c r="I52" s="21">
        <f t="shared" si="4"/>
        <v>0</v>
      </c>
      <c r="J52" s="21">
        <v>0</v>
      </c>
      <c r="K52" s="21">
        <f t="shared" si="5"/>
        <v>0</v>
      </c>
    </row>
    <row r="53" spans="1:11" ht="32.1" customHeight="1">
      <c r="A53" s="10" t="s">
        <v>180</v>
      </c>
      <c r="B53" s="16" t="s">
        <v>181</v>
      </c>
      <c r="C53" s="6" t="s">
        <v>182</v>
      </c>
      <c r="D53" s="102">
        <v>38.104431999999996</v>
      </c>
      <c r="E53" s="102">
        <v>43.215760000000003</v>
      </c>
      <c r="F53" s="102">
        <v>38.396691999999994</v>
      </c>
      <c r="G53" s="21">
        <f t="shared" si="0"/>
        <v>0.29225999999999885</v>
      </c>
      <c r="H53" s="21">
        <f t="shared" si="1"/>
        <v>5.7178877974569122</v>
      </c>
      <c r="I53" s="21">
        <f t="shared" si="4"/>
        <v>4.8190680000000086</v>
      </c>
      <c r="J53" s="21">
        <v>6.5057700000000001</v>
      </c>
      <c r="K53" s="21">
        <f t="shared" si="5"/>
        <v>-1.6867019999999915</v>
      </c>
    </row>
    <row r="54" spans="1:11" ht="20.100000000000001" customHeight="1">
      <c r="A54" s="10" t="s">
        <v>183</v>
      </c>
      <c r="B54" s="20" t="s">
        <v>184</v>
      </c>
      <c r="C54" s="6" t="s">
        <v>81</v>
      </c>
      <c r="D54" s="102">
        <v>3.83</v>
      </c>
      <c r="E54" s="102">
        <v>9.0081740000000003</v>
      </c>
      <c r="F54" s="102">
        <v>3.83</v>
      </c>
      <c r="G54" s="21">
        <f t="shared" si="0"/>
        <v>0</v>
      </c>
      <c r="H54" s="21">
        <f t="shared" si="1"/>
        <v>0</v>
      </c>
      <c r="I54" s="21">
        <f t="shared" si="4"/>
        <v>5.1781740000000003</v>
      </c>
      <c r="J54" s="21">
        <v>3.7231740000000002</v>
      </c>
      <c r="K54" s="21">
        <f t="shared" si="5"/>
        <v>1.4550000000000001</v>
      </c>
    </row>
    <row r="55" spans="1:11" ht="20.100000000000001" customHeight="1">
      <c r="A55" s="10" t="s">
        <v>185</v>
      </c>
      <c r="B55" s="91" t="s">
        <v>186</v>
      </c>
      <c r="C55" s="81" t="s">
        <v>66</v>
      </c>
      <c r="D55" s="102">
        <v>0.5099999999999999</v>
      </c>
      <c r="E55" s="102">
        <v>2.0939900000000002</v>
      </c>
      <c r="F55" s="102">
        <v>0.5099999999999999</v>
      </c>
      <c r="G55" s="21">
        <f t="shared" si="0"/>
        <v>0</v>
      </c>
      <c r="H55" s="21">
        <f t="shared" si="1"/>
        <v>0</v>
      </c>
      <c r="I55" s="21">
        <f t="shared" si="4"/>
        <v>1.5839900000000005</v>
      </c>
      <c r="J55" s="21">
        <v>0.88860000000000017</v>
      </c>
      <c r="K55" s="21">
        <f t="shared" si="5"/>
        <v>0.69539000000000029</v>
      </c>
    </row>
    <row r="56" spans="1:11" ht="32.1" customHeight="1">
      <c r="A56" s="10" t="s">
        <v>187</v>
      </c>
      <c r="B56" s="91" t="s">
        <v>188</v>
      </c>
      <c r="C56" s="81" t="s">
        <v>67</v>
      </c>
      <c r="D56" s="102">
        <v>1.7699999999999998</v>
      </c>
      <c r="E56" s="102">
        <v>1.7699999999999998</v>
      </c>
      <c r="F56" s="102">
        <v>1.7699999999999998</v>
      </c>
      <c r="G56" s="21">
        <f t="shared" si="0"/>
        <v>0</v>
      </c>
      <c r="H56" s="79" t="e">
        <f t="shared" si="1"/>
        <v>#DIV/0!</v>
      </c>
      <c r="I56" s="21">
        <f t="shared" si="4"/>
        <v>0</v>
      </c>
      <c r="J56" s="21">
        <v>-1E-3</v>
      </c>
      <c r="K56" s="21">
        <f t="shared" si="5"/>
        <v>1E-3</v>
      </c>
    </row>
    <row r="57" spans="1:11" ht="20.100000000000001" customHeight="1">
      <c r="A57" s="10" t="s">
        <v>189</v>
      </c>
      <c r="B57" s="91" t="s">
        <v>190</v>
      </c>
      <c r="C57" s="81" t="s">
        <v>77</v>
      </c>
      <c r="D57" s="102">
        <v>5.4445489999998804</v>
      </c>
      <c r="E57" s="102">
        <v>4.4529000000000005</v>
      </c>
      <c r="F57" s="102">
        <v>5.7828489999998798</v>
      </c>
      <c r="G57" s="21">
        <f t="shared" si="0"/>
        <v>0.33829999999999938</v>
      </c>
      <c r="H57" s="21"/>
      <c r="I57" s="21">
        <f t="shared" si="4"/>
        <v>-1.3299489999998793</v>
      </c>
      <c r="J57" s="21">
        <v>-0.84345000000000003</v>
      </c>
      <c r="K57" s="21">
        <f t="shared" si="5"/>
        <v>-0.48649899999987922</v>
      </c>
    </row>
    <row r="58" spans="1:11" ht="32.1" customHeight="1">
      <c r="A58" s="10" t="s">
        <v>191</v>
      </c>
      <c r="B58" s="22" t="s">
        <v>192</v>
      </c>
      <c r="C58" s="6" t="s">
        <v>92</v>
      </c>
      <c r="D58" s="102">
        <v>64.276115000000374</v>
      </c>
      <c r="E58" s="102">
        <v>55.928919000000406</v>
      </c>
      <c r="F58" s="102">
        <v>64.976515000000376</v>
      </c>
      <c r="G58" s="21">
        <f t="shared" si="0"/>
        <v>0.70040000000000191</v>
      </c>
      <c r="H58" s="21"/>
      <c r="I58" s="21">
        <f t="shared" si="4"/>
        <v>-9.0475959999999702</v>
      </c>
      <c r="J58" s="21">
        <v>-8.7012181999987934</v>
      </c>
      <c r="K58" s="21">
        <f t="shared" si="5"/>
        <v>-0.34637780000117679</v>
      </c>
    </row>
    <row r="59" spans="1:11" ht="20.100000000000001" customHeight="1">
      <c r="A59" s="10" t="s">
        <v>63</v>
      </c>
      <c r="B59" s="22" t="s">
        <v>193</v>
      </c>
      <c r="C59" s="6" t="s">
        <v>90</v>
      </c>
      <c r="D59" s="102">
        <v>3.91</v>
      </c>
      <c r="E59" s="102">
        <v>3.91</v>
      </c>
      <c r="F59" s="102">
        <v>3.91</v>
      </c>
      <c r="G59" s="21">
        <f t="shared" si="0"/>
        <v>0</v>
      </c>
      <c r="H59" s="79" t="e">
        <f t="shared" si="1"/>
        <v>#DIV/0!</v>
      </c>
      <c r="I59" s="21">
        <f t="shared" si="4"/>
        <v>0</v>
      </c>
      <c r="J59" s="21">
        <v>0</v>
      </c>
      <c r="K59" s="21">
        <f t="shared" si="5"/>
        <v>0</v>
      </c>
    </row>
    <row r="60" spans="1:11" ht="20.100000000000001" customHeight="1">
      <c r="A60" s="10" t="s">
        <v>78</v>
      </c>
      <c r="B60" s="22" t="s">
        <v>194</v>
      </c>
      <c r="C60" s="6" t="s">
        <v>93</v>
      </c>
      <c r="D60" s="102">
        <v>3.6150289999999998</v>
      </c>
      <c r="E60" s="102">
        <v>4.4811829999999997</v>
      </c>
      <c r="F60" s="102">
        <v>3.6145890000000005</v>
      </c>
      <c r="G60" s="21">
        <f t="shared" si="0"/>
        <v>-4.3999999999932982E-4</v>
      </c>
      <c r="H60" s="21"/>
      <c r="I60" s="21">
        <f t="shared" si="4"/>
        <v>0.8665939999999992</v>
      </c>
      <c r="J60" s="21">
        <v>7.3142999999999611E-2</v>
      </c>
      <c r="K60" s="21">
        <f t="shared" si="5"/>
        <v>0.79345099999999957</v>
      </c>
    </row>
    <row r="61" spans="1:11" ht="32.1" customHeight="1">
      <c r="A61" s="10" t="s">
        <v>79</v>
      </c>
      <c r="B61" s="22" t="s">
        <v>195</v>
      </c>
      <c r="C61" s="6" t="s">
        <v>91</v>
      </c>
      <c r="D61" s="102">
        <v>39.239999999999995</v>
      </c>
      <c r="E61" s="102">
        <v>38.496493999999998</v>
      </c>
      <c r="F61" s="102">
        <v>39.239999999999995</v>
      </c>
      <c r="G61" s="21">
        <f t="shared" si="0"/>
        <v>0</v>
      </c>
      <c r="H61" s="21">
        <f t="shared" si="1"/>
        <v>0</v>
      </c>
      <c r="I61" s="21">
        <f t="shared" si="4"/>
        <v>-0.74350599999999645</v>
      </c>
      <c r="J61" s="21">
        <v>-0.82999999999999252</v>
      </c>
      <c r="K61" s="21">
        <f t="shared" si="5"/>
        <v>8.6493999999996074E-2</v>
      </c>
    </row>
    <row r="62" spans="1:11" ht="20.100000000000001" customHeight="1">
      <c r="A62" s="10" t="s">
        <v>80</v>
      </c>
      <c r="B62" s="22" t="s">
        <v>95</v>
      </c>
      <c r="C62" s="6" t="s">
        <v>196</v>
      </c>
      <c r="D62" s="102">
        <v>293.21860499999951</v>
      </c>
      <c r="E62" s="102">
        <f>SUM(E63:E64)</f>
        <v>302.11970119999978</v>
      </c>
      <c r="F62" s="102">
        <v>291.65720499999952</v>
      </c>
      <c r="G62" s="21">
        <f t="shared" si="0"/>
        <v>-1.5613999999999919</v>
      </c>
      <c r="H62" s="21"/>
      <c r="I62" s="21">
        <f t="shared" si="4"/>
        <v>10.46249620000026</v>
      </c>
      <c r="J62" s="21">
        <v>-1.6454590000000493</v>
      </c>
      <c r="K62" s="21">
        <f t="shared" si="5"/>
        <v>12.107955200000308</v>
      </c>
    </row>
    <row r="63" spans="1:11" ht="32.1" customHeight="1">
      <c r="A63" s="10" t="s">
        <v>197</v>
      </c>
      <c r="B63" s="22" t="s">
        <v>198</v>
      </c>
      <c r="C63" s="6" t="s">
        <v>96</v>
      </c>
      <c r="D63" s="102">
        <v>10.669139999999997</v>
      </c>
      <c r="E63" s="102">
        <v>12.123579999999997</v>
      </c>
      <c r="F63" s="102">
        <v>10.669139999999997</v>
      </c>
      <c r="G63" s="21">
        <f t="shared" si="0"/>
        <v>0</v>
      </c>
      <c r="H63" s="21">
        <f t="shared" si="1"/>
        <v>0</v>
      </c>
      <c r="I63" s="21">
        <f t="shared" si="4"/>
        <v>1.45444</v>
      </c>
      <c r="J63" s="21">
        <v>1.4559999999999997</v>
      </c>
      <c r="K63" s="21">
        <f t="shared" si="5"/>
        <v>-1.5599999999997838E-3</v>
      </c>
    </row>
    <row r="64" spans="1:11" ht="32.1" customHeight="1">
      <c r="A64" s="10" t="s">
        <v>199</v>
      </c>
      <c r="B64" s="22" t="s">
        <v>200</v>
      </c>
      <c r="C64" s="6" t="s">
        <v>94</v>
      </c>
      <c r="D64" s="102">
        <v>282.54946499999954</v>
      </c>
      <c r="E64" s="102">
        <v>289.99612119999978</v>
      </c>
      <c r="F64" s="102">
        <v>280.98806499999955</v>
      </c>
      <c r="G64" s="21">
        <f t="shared" si="0"/>
        <v>-1.5613999999999919</v>
      </c>
      <c r="H64" s="21"/>
      <c r="I64" s="21">
        <f t="shared" si="4"/>
        <v>9.008056200000226</v>
      </c>
      <c r="J64" s="21">
        <v>-3.101459000000049</v>
      </c>
      <c r="K64" s="21">
        <f t="shared" si="5"/>
        <v>12.109515200000274</v>
      </c>
    </row>
    <row r="65" spans="1:11" ht="20.100000000000001" customHeight="1">
      <c r="A65" s="10" t="s">
        <v>82</v>
      </c>
      <c r="B65" s="22" t="s">
        <v>97</v>
      </c>
      <c r="C65" s="6" t="s">
        <v>98</v>
      </c>
      <c r="D65" s="102">
        <v>1.8099999999999887</v>
      </c>
      <c r="E65" s="102">
        <v>0.66999999999998883</v>
      </c>
      <c r="F65" s="102">
        <v>1.8099999999999887</v>
      </c>
      <c r="G65" s="21">
        <f t="shared" si="0"/>
        <v>0</v>
      </c>
      <c r="H65" s="21">
        <f t="shared" si="1"/>
        <v>0</v>
      </c>
      <c r="I65" s="21">
        <f t="shared" si="4"/>
        <v>-1.1399999999999999</v>
      </c>
      <c r="J65" s="21">
        <v>0</v>
      </c>
      <c r="K65" s="21">
        <f t="shared" si="5"/>
        <v>-1.1399999999999999</v>
      </c>
    </row>
    <row r="66" spans="1:11" s="23" customFormat="1" ht="20.100000000000001" customHeight="1">
      <c r="A66" s="42">
        <v>3</v>
      </c>
      <c r="B66" s="39" t="s">
        <v>201</v>
      </c>
      <c r="C66" s="31" t="s">
        <v>99</v>
      </c>
      <c r="D66" s="101">
        <v>143.07909000000001</v>
      </c>
      <c r="E66" s="101">
        <v>103.85</v>
      </c>
      <c r="F66" s="101">
        <v>131.6268</v>
      </c>
      <c r="G66" s="78">
        <f t="shared" si="0"/>
        <v>-11.452290000000005</v>
      </c>
      <c r="H66" s="78">
        <f t="shared" si="1"/>
        <v>29.193361355055654</v>
      </c>
      <c r="I66" s="78">
        <f>E66-F66</f>
        <v>-27.776800000000009</v>
      </c>
      <c r="J66" s="78">
        <v>-20.268018000000058</v>
      </c>
      <c r="K66" s="78">
        <f>I66-J66</f>
        <v>-7.5087819999999503</v>
      </c>
    </row>
    <row r="67" spans="1:11" ht="20.100000000000001" customHeight="1">
      <c r="A67" s="83"/>
      <c r="B67" s="45" t="s">
        <v>119</v>
      </c>
      <c r="C67" s="34"/>
      <c r="D67" s="102"/>
      <c r="E67" s="102"/>
      <c r="F67" s="102">
        <v>0</v>
      </c>
      <c r="G67" s="21">
        <f t="shared" si="0"/>
        <v>0</v>
      </c>
      <c r="H67" s="79" t="e">
        <f t="shared" si="1"/>
        <v>#DIV/0!</v>
      </c>
      <c r="I67" s="21">
        <f t="shared" si="4"/>
        <v>0</v>
      </c>
      <c r="J67" s="21"/>
      <c r="K67" s="21">
        <f t="shared" ref="K67" si="6">J67+I67</f>
        <v>0</v>
      </c>
    </row>
    <row r="68" spans="1:11" ht="20.100000000000001" customHeight="1">
      <c r="A68" s="10" t="s">
        <v>202</v>
      </c>
      <c r="B68" s="21" t="s">
        <v>204</v>
      </c>
      <c r="C68" s="6" t="s">
        <v>205</v>
      </c>
      <c r="D68" s="102">
        <v>105.170464</v>
      </c>
      <c r="E68" s="102">
        <v>65.941373999999996</v>
      </c>
      <c r="F68" s="102">
        <v>93.718173999999991</v>
      </c>
      <c r="G68" s="21">
        <f t="shared" si="0"/>
        <v>-11.452290000000005</v>
      </c>
      <c r="H68" s="21">
        <f t="shared" si="1"/>
        <v>29.193361355055664</v>
      </c>
      <c r="I68" s="21">
        <f t="shared" si="4"/>
        <v>-27.776799999999994</v>
      </c>
      <c r="J68" s="21">
        <v>-16.885700999999937</v>
      </c>
      <c r="K68" s="21">
        <f t="shared" ref="K68:K72" si="7">I68-J68</f>
        <v>-10.891099000000057</v>
      </c>
    </row>
    <row r="69" spans="1:11" ht="20.100000000000001" customHeight="1">
      <c r="A69" s="10" t="s">
        <v>203</v>
      </c>
      <c r="B69" s="21" t="s">
        <v>207</v>
      </c>
      <c r="C69" s="6" t="s">
        <v>208</v>
      </c>
      <c r="D69" s="102">
        <v>37.908626000000005</v>
      </c>
      <c r="E69" s="102">
        <v>37.908626000000005</v>
      </c>
      <c r="F69" s="102">
        <v>37.908626000000005</v>
      </c>
      <c r="G69" s="21">
        <f t="shared" si="0"/>
        <v>0</v>
      </c>
      <c r="H69" s="79" t="e">
        <f t="shared" si="1"/>
        <v>#DIV/0!</v>
      </c>
      <c r="I69" s="21">
        <f t="shared" si="4"/>
        <v>0</v>
      </c>
      <c r="J69" s="21">
        <v>-3.3823170000001204</v>
      </c>
      <c r="K69" s="21">
        <f t="shared" si="7"/>
        <v>3.3823170000001204</v>
      </c>
    </row>
    <row r="70" spans="1:11" ht="20.100000000000001" customHeight="1">
      <c r="A70" s="10" t="s">
        <v>206</v>
      </c>
      <c r="B70" s="21" t="s">
        <v>210</v>
      </c>
      <c r="C70" s="10" t="s">
        <v>211</v>
      </c>
      <c r="D70" s="102">
        <v>0</v>
      </c>
      <c r="E70" s="102"/>
      <c r="F70" s="102">
        <v>0</v>
      </c>
      <c r="G70" s="21">
        <f t="shared" si="0"/>
        <v>0</v>
      </c>
      <c r="H70" s="79" t="e">
        <f t="shared" si="1"/>
        <v>#DIV/0!</v>
      </c>
      <c r="I70" s="21">
        <f t="shared" si="4"/>
        <v>0</v>
      </c>
      <c r="J70" s="21">
        <v>0</v>
      </c>
      <c r="K70" s="21">
        <f t="shared" si="7"/>
        <v>0</v>
      </c>
    </row>
    <row r="71" spans="1:11" ht="20.100000000000001" customHeight="1">
      <c r="A71" s="10" t="s">
        <v>209</v>
      </c>
      <c r="B71" s="21" t="s">
        <v>212</v>
      </c>
      <c r="C71" s="10" t="s">
        <v>213</v>
      </c>
      <c r="D71" s="102">
        <v>0</v>
      </c>
      <c r="E71" s="102"/>
      <c r="F71" s="102">
        <v>0</v>
      </c>
      <c r="G71" s="21">
        <f t="shared" si="0"/>
        <v>0</v>
      </c>
      <c r="H71" s="79" t="e">
        <f t="shared" si="1"/>
        <v>#DIV/0!</v>
      </c>
      <c r="I71" s="21">
        <f t="shared" si="4"/>
        <v>0</v>
      </c>
      <c r="J71" s="21">
        <v>0</v>
      </c>
      <c r="K71" s="21">
        <f t="shared" si="7"/>
        <v>0</v>
      </c>
    </row>
    <row r="72" spans="1:11" ht="20.100000000000001" customHeight="1">
      <c r="A72" s="42">
        <v>4</v>
      </c>
      <c r="B72" s="78" t="s">
        <v>246</v>
      </c>
      <c r="C72" s="29"/>
      <c r="D72" s="103"/>
      <c r="E72" s="103"/>
      <c r="F72" s="103">
        <v>0</v>
      </c>
      <c r="G72" s="82">
        <f t="shared" ref="G72" si="8">F72-D72</f>
        <v>0</v>
      </c>
      <c r="H72" s="84" t="e">
        <f t="shared" si="1"/>
        <v>#DIV/0!</v>
      </c>
      <c r="I72" s="78">
        <f t="shared" ref="I72" si="9">F72-E72</f>
        <v>0</v>
      </c>
      <c r="J72" s="82"/>
      <c r="K72" s="82">
        <f t="shared" si="7"/>
        <v>0</v>
      </c>
    </row>
    <row r="73" spans="1:11" ht="20.100000000000001" customHeight="1">
      <c r="A73" s="28"/>
      <c r="B73" s="5" t="s">
        <v>247</v>
      </c>
      <c r="C73" s="4"/>
    </row>
  </sheetData>
  <mergeCells count="13">
    <mergeCell ref="I4:I5"/>
    <mergeCell ref="J4:K4"/>
    <mergeCell ref="A1:K1"/>
    <mergeCell ref="A2:K2"/>
    <mergeCell ref="A3:A5"/>
    <mergeCell ref="B3:B5"/>
    <mergeCell ref="C3:C5"/>
    <mergeCell ref="D3:D5"/>
    <mergeCell ref="E3:E5"/>
    <mergeCell ref="F3:H3"/>
    <mergeCell ref="I3:K3"/>
    <mergeCell ref="F4:F5"/>
    <mergeCell ref="G4:H4"/>
  </mergeCells>
  <pageMargins left="0.70866141732283472" right="0.45" top="0.74803149606299213" bottom="0.54374999999999996" header="0.31496062992125984" footer="0.31496062992125984"/>
  <pageSetup paperSize="9" scale="9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M73"/>
  <sheetViews>
    <sheetView showZeros="0" view="pageLayout" zoomScaleNormal="100" workbookViewId="0">
      <selection activeCell="F15" sqref="F15"/>
    </sheetView>
  </sheetViews>
  <sheetFormatPr defaultColWidth="6.85546875" defaultRowHeight="15"/>
  <cols>
    <col min="1" max="1" width="7.28515625" style="28" customWidth="1"/>
    <col min="2" max="2" width="45.42578125" style="4" customWidth="1"/>
    <col min="3" max="3" width="6.5703125" style="4" customWidth="1"/>
    <col min="4" max="4" width="15.140625" style="4" customWidth="1"/>
    <col min="5" max="5" width="7" style="4" hidden="1" customWidth="1"/>
    <col min="6" max="6" width="11.140625" style="4" customWidth="1"/>
    <col min="7" max="8" width="9.140625" style="4" customWidth="1"/>
    <col min="9" max="9" width="9.42578125" style="4" customWidth="1"/>
    <col min="10" max="10" width="9.140625" style="4" customWidth="1"/>
    <col min="11" max="11" width="9.5703125" style="4" customWidth="1"/>
    <col min="12" max="12" width="9.85546875" style="4" customWidth="1"/>
    <col min="13" max="13" width="9" style="4" customWidth="1"/>
    <col min="14" max="14" width="6.85546875" style="4"/>
    <col min="15" max="15" width="7.28515625" style="4" bestFit="1" customWidth="1"/>
    <col min="16" max="16" width="9" style="4" bestFit="1" customWidth="1"/>
    <col min="17" max="17" width="7.28515625" style="4" bestFit="1" customWidth="1"/>
    <col min="18" max="16384" width="6.85546875" style="4"/>
  </cols>
  <sheetData>
    <row r="1" spans="1:13" s="89" customFormat="1" ht="20.100000000000001" customHeight="1">
      <c r="A1" s="111" t="s">
        <v>261</v>
      </c>
      <c r="B1" s="111"/>
      <c r="C1" s="111"/>
      <c r="D1" s="111"/>
      <c r="E1" s="111"/>
      <c r="F1" s="111"/>
      <c r="G1" s="111"/>
      <c r="H1" s="111"/>
      <c r="I1" s="111"/>
      <c r="J1" s="111"/>
      <c r="K1" s="111"/>
      <c r="L1" s="111"/>
      <c r="M1" s="111"/>
    </row>
    <row r="2" spans="1:13" s="89" customFormat="1" ht="20.100000000000001" customHeight="1">
      <c r="A2" s="119" t="s">
        <v>262</v>
      </c>
      <c r="B2" s="119"/>
      <c r="C2" s="119"/>
      <c r="D2" s="119"/>
      <c r="E2" s="119"/>
      <c r="F2" s="119"/>
      <c r="G2" s="119"/>
      <c r="H2" s="119"/>
      <c r="I2" s="119"/>
      <c r="J2" s="119"/>
      <c r="K2" s="119"/>
      <c r="L2" s="119"/>
      <c r="M2" s="119"/>
    </row>
    <row r="3" spans="1:13" ht="20.100000000000001" customHeight="1">
      <c r="A3" s="70"/>
      <c r="B3" s="70"/>
      <c r="C3" s="70"/>
      <c r="D3" s="70"/>
      <c r="E3" s="70"/>
      <c r="F3" s="70"/>
      <c r="G3" s="70"/>
      <c r="H3" s="70"/>
      <c r="I3" s="70"/>
      <c r="J3" s="70"/>
      <c r="K3" s="70"/>
      <c r="L3" s="70"/>
      <c r="M3" s="92" t="s">
        <v>0</v>
      </c>
    </row>
    <row r="4" spans="1:13" s="3" customFormat="1" ht="20.100000000000001" customHeight="1">
      <c r="A4" s="113" t="s">
        <v>1</v>
      </c>
      <c r="B4" s="114" t="s">
        <v>100</v>
      </c>
      <c r="C4" s="114" t="s">
        <v>2</v>
      </c>
      <c r="D4" s="114" t="s">
        <v>116</v>
      </c>
      <c r="E4" s="114" t="s">
        <v>101</v>
      </c>
      <c r="F4" s="114" t="s">
        <v>3</v>
      </c>
      <c r="G4" s="114"/>
      <c r="H4" s="114"/>
      <c r="I4" s="114"/>
      <c r="J4" s="114"/>
      <c r="K4" s="114"/>
      <c r="L4" s="114"/>
      <c r="M4" s="114"/>
    </row>
    <row r="5" spans="1:13" s="3" customFormat="1" ht="32.1" customHeight="1">
      <c r="A5" s="113"/>
      <c r="B5" s="114"/>
      <c r="C5" s="114"/>
      <c r="D5" s="114"/>
      <c r="E5" s="114"/>
      <c r="F5" s="18" t="s">
        <v>123</v>
      </c>
      <c r="G5" s="18" t="s">
        <v>124</v>
      </c>
      <c r="H5" s="18" t="s">
        <v>125</v>
      </c>
      <c r="I5" s="18" t="s">
        <v>126</v>
      </c>
      <c r="J5" s="18" t="s">
        <v>127</v>
      </c>
      <c r="K5" s="18" t="s">
        <v>128</v>
      </c>
      <c r="L5" s="18" t="s">
        <v>129</v>
      </c>
      <c r="M5" s="18" t="s">
        <v>130</v>
      </c>
    </row>
    <row r="6" spans="1:13" s="2" customFormat="1" ht="20.100000000000001" customHeight="1">
      <c r="A6" s="7">
        <v>-1</v>
      </c>
      <c r="B6" s="7">
        <v>-2</v>
      </c>
      <c r="C6" s="7">
        <v>-3</v>
      </c>
      <c r="D6" s="7" t="s">
        <v>131</v>
      </c>
      <c r="E6" s="90"/>
      <c r="F6" s="7">
        <v>-5</v>
      </c>
      <c r="G6" s="7">
        <v>-6</v>
      </c>
      <c r="H6" s="7">
        <v>-7</v>
      </c>
      <c r="I6" s="7">
        <v>-8</v>
      </c>
      <c r="J6" s="7">
        <v>-9</v>
      </c>
      <c r="K6" s="7">
        <v>-10</v>
      </c>
      <c r="L6" s="7">
        <v>-11</v>
      </c>
      <c r="M6" s="7">
        <v>-12</v>
      </c>
    </row>
    <row r="7" spans="1:13" s="3" customFormat="1" ht="20.100000000000001" hidden="1" customHeight="1">
      <c r="A7" s="99"/>
      <c r="B7" s="9" t="s">
        <v>4</v>
      </c>
      <c r="C7" s="99"/>
      <c r="D7" s="8">
        <f>D8+D24+D66</f>
        <v>7793.8210000000008</v>
      </c>
      <c r="E7" s="8">
        <v>100</v>
      </c>
      <c r="F7" s="8">
        <f t="shared" ref="F7:M7" si="0">F8+F24+F66</f>
        <v>140.10000000000005</v>
      </c>
      <c r="G7" s="8">
        <f t="shared" si="0"/>
        <v>234.10400000000001</v>
      </c>
      <c r="H7" s="8">
        <f t="shared" si="0"/>
        <v>161.53200000000001</v>
      </c>
      <c r="I7" s="8">
        <f t="shared" si="0"/>
        <v>222.17400000000001</v>
      </c>
      <c r="J7" s="8">
        <f t="shared" si="0"/>
        <v>407.12200000000001</v>
      </c>
      <c r="K7" s="8">
        <f t="shared" si="0"/>
        <v>2501.2809999999995</v>
      </c>
      <c r="L7" s="8">
        <f t="shared" si="0"/>
        <v>2769.4360000000011</v>
      </c>
      <c r="M7" s="8">
        <f t="shared" si="0"/>
        <v>1358.0720000000003</v>
      </c>
    </row>
    <row r="8" spans="1:13" s="3" customFormat="1" ht="20.100000000000001" customHeight="1">
      <c r="A8" s="29" t="s">
        <v>5</v>
      </c>
      <c r="B8" s="30" t="s">
        <v>135</v>
      </c>
      <c r="C8" s="31" t="s">
        <v>6</v>
      </c>
      <c r="D8" s="33">
        <f>D9+D12+D13+D15+D14+D16+D20+D21+D22+D23</f>
        <v>5396.6786152000004</v>
      </c>
      <c r="E8" s="33">
        <f>D8/$D$7*100</f>
        <v>69.243040290507054</v>
      </c>
      <c r="F8" s="33">
        <f t="shared" ref="F8:M8" si="1">F9+F12+F13+F15+F14+F16+F20+F21+F22+F23</f>
        <v>1.2397169999999997</v>
      </c>
      <c r="G8" s="33">
        <f t="shared" si="1"/>
        <v>28.970440000000004</v>
      </c>
      <c r="H8" s="33">
        <f t="shared" si="1"/>
        <v>8.4545139999999979</v>
      </c>
      <c r="I8" s="33">
        <f t="shared" si="1"/>
        <v>29.280495000000066</v>
      </c>
      <c r="J8" s="33">
        <f t="shared" si="1"/>
        <v>156.86484899999974</v>
      </c>
      <c r="K8" s="33">
        <f t="shared" si="1"/>
        <v>1853.841713999999</v>
      </c>
      <c r="L8" s="33">
        <f t="shared" si="1"/>
        <v>2449.8455720000006</v>
      </c>
      <c r="M8" s="33">
        <f t="shared" si="1"/>
        <v>868.18131420000066</v>
      </c>
    </row>
    <row r="9" spans="1:13" ht="20.100000000000001" customHeight="1">
      <c r="A9" s="10" t="s">
        <v>7</v>
      </c>
      <c r="B9" s="21" t="s">
        <v>105</v>
      </c>
      <c r="C9" s="6" t="s">
        <v>8</v>
      </c>
      <c r="D9" s="17">
        <f>D10+D11</f>
        <v>523.20000000000005</v>
      </c>
      <c r="E9" s="104">
        <f t="shared" ref="E9:E71" si="2">D9/$D$7*100</f>
        <v>6.7130102166831911</v>
      </c>
      <c r="F9" s="24">
        <f>F10+F11</f>
        <v>3.307899999999997E-2</v>
      </c>
      <c r="G9" s="24">
        <f t="shared" ref="G9:M9" si="3">G10+G11</f>
        <v>3.0637800000000004</v>
      </c>
      <c r="H9" s="24">
        <f t="shared" si="3"/>
        <v>0</v>
      </c>
      <c r="I9" s="24">
        <f t="shared" si="3"/>
        <v>0</v>
      </c>
      <c r="J9" s="24">
        <f t="shared" si="3"/>
        <v>0.39999999999999997</v>
      </c>
      <c r="K9" s="24">
        <f t="shared" si="3"/>
        <v>206.71113299999914</v>
      </c>
      <c r="L9" s="24">
        <f t="shared" si="3"/>
        <v>197.972736</v>
      </c>
      <c r="M9" s="24">
        <f t="shared" si="3"/>
        <v>115.0192720000009</v>
      </c>
    </row>
    <row r="10" spans="1:13" ht="20.100000000000001" customHeight="1">
      <c r="A10" s="10" t="s">
        <v>117</v>
      </c>
      <c r="B10" s="20" t="s">
        <v>136</v>
      </c>
      <c r="C10" s="6" t="s">
        <v>9</v>
      </c>
      <c r="D10" s="17">
        <f t="shared" ref="D10:D15" si="4">SUM(F10:M10)</f>
        <v>479.57000000000005</v>
      </c>
      <c r="E10" s="104">
        <f t="shared" si="2"/>
        <v>6.153207778315668</v>
      </c>
      <c r="F10" s="24">
        <v>0</v>
      </c>
      <c r="G10" s="24">
        <v>0</v>
      </c>
      <c r="H10" s="24">
        <v>0</v>
      </c>
      <c r="I10" s="24">
        <v>0</v>
      </c>
      <c r="J10" s="24">
        <v>0</v>
      </c>
      <c r="K10" s="24">
        <v>206.71113299999914</v>
      </c>
      <c r="L10" s="24">
        <v>183.56198260000085</v>
      </c>
      <c r="M10" s="24">
        <v>89.296884400000067</v>
      </c>
    </row>
    <row r="11" spans="1:13" ht="20.100000000000001" customHeight="1">
      <c r="A11" s="10" t="s">
        <v>118</v>
      </c>
      <c r="B11" s="21" t="s">
        <v>10</v>
      </c>
      <c r="C11" s="6" t="s">
        <v>11</v>
      </c>
      <c r="D11" s="17">
        <f t="shared" si="4"/>
        <v>43.629999999999967</v>
      </c>
      <c r="E11" s="104">
        <f t="shared" si="2"/>
        <v>0.55980243836752164</v>
      </c>
      <c r="F11" s="24">
        <v>3.307899999999997E-2</v>
      </c>
      <c r="G11" s="24">
        <v>3.0637800000000004</v>
      </c>
      <c r="H11" s="24">
        <v>0</v>
      </c>
      <c r="I11" s="24">
        <v>0</v>
      </c>
      <c r="J11" s="24">
        <v>0.39999999999999997</v>
      </c>
      <c r="K11" s="24">
        <v>0</v>
      </c>
      <c r="L11" s="24">
        <v>14.410753399999143</v>
      </c>
      <c r="M11" s="24">
        <v>25.722387600000829</v>
      </c>
    </row>
    <row r="12" spans="1:13" ht="20.100000000000001" customHeight="1">
      <c r="A12" s="10" t="s">
        <v>12</v>
      </c>
      <c r="B12" s="12" t="s">
        <v>137</v>
      </c>
      <c r="C12" s="6" t="s">
        <v>13</v>
      </c>
      <c r="D12" s="105">
        <f t="shared" si="4"/>
        <v>482.88016139999854</v>
      </c>
      <c r="E12" s="104">
        <f t="shared" si="2"/>
        <v>6.1956793901219758</v>
      </c>
      <c r="F12" s="25">
        <v>0.72301999999999955</v>
      </c>
      <c r="G12" s="25">
        <v>16.1387</v>
      </c>
      <c r="H12" s="25">
        <v>5.921219999999999</v>
      </c>
      <c r="I12" s="25">
        <v>9.7934680000000682</v>
      </c>
      <c r="J12" s="25">
        <v>19.839272000000015</v>
      </c>
      <c r="K12" s="25">
        <v>97.020446199999526</v>
      </c>
      <c r="L12" s="25">
        <v>210.00050300000001</v>
      </c>
      <c r="M12" s="25">
        <v>123.44353219999891</v>
      </c>
    </row>
    <row r="13" spans="1:13" ht="20.100000000000001" customHeight="1">
      <c r="A13" s="10" t="s">
        <v>14</v>
      </c>
      <c r="B13" s="12" t="s">
        <v>15</v>
      </c>
      <c r="C13" s="6" t="s">
        <v>16</v>
      </c>
      <c r="D13" s="17">
        <f t="shared" si="4"/>
        <v>276.9599070000001</v>
      </c>
      <c r="E13" s="104">
        <f t="shared" si="2"/>
        <v>3.5535831141105247</v>
      </c>
      <c r="F13" s="25">
        <v>0.4836180000000001</v>
      </c>
      <c r="G13" s="25">
        <v>1.2405999999999999</v>
      </c>
      <c r="H13" s="25">
        <v>0.77488000000000001</v>
      </c>
      <c r="I13" s="25">
        <v>10.897566999999999</v>
      </c>
      <c r="J13" s="25">
        <v>19.18383699999945</v>
      </c>
      <c r="K13" s="25">
        <v>165.46755500000063</v>
      </c>
      <c r="L13" s="25">
        <v>53.408809999999995</v>
      </c>
      <c r="M13" s="25">
        <v>25.503040000000009</v>
      </c>
    </row>
    <row r="14" spans="1:13" ht="20.100000000000001" customHeight="1">
      <c r="A14" s="10" t="s">
        <v>17</v>
      </c>
      <c r="B14" s="21" t="s">
        <v>21</v>
      </c>
      <c r="C14" s="6" t="s">
        <v>22</v>
      </c>
      <c r="D14" s="17">
        <f>SUM(F14:M14)</f>
        <v>0</v>
      </c>
      <c r="E14" s="104">
        <f t="shared" si="2"/>
        <v>0</v>
      </c>
      <c r="F14" s="24">
        <v>0</v>
      </c>
      <c r="G14" s="24">
        <v>0</v>
      </c>
      <c r="H14" s="24">
        <v>0</v>
      </c>
      <c r="I14" s="24">
        <v>0</v>
      </c>
      <c r="J14" s="24">
        <v>0</v>
      </c>
      <c r="K14" s="24">
        <v>0</v>
      </c>
      <c r="L14" s="24">
        <v>0</v>
      </c>
      <c r="M14" s="24">
        <v>0</v>
      </c>
    </row>
    <row r="15" spans="1:13" ht="20.100000000000001" customHeight="1">
      <c r="A15" s="10" t="s">
        <v>20</v>
      </c>
      <c r="B15" s="21" t="s">
        <v>18</v>
      </c>
      <c r="C15" s="6" t="s">
        <v>19</v>
      </c>
      <c r="D15" s="17">
        <f t="shared" si="4"/>
        <v>848.69000000000017</v>
      </c>
      <c r="E15" s="104">
        <f t="shared" si="2"/>
        <v>10.889267279810507</v>
      </c>
      <c r="F15" s="24">
        <v>0</v>
      </c>
      <c r="G15" s="24">
        <v>0</v>
      </c>
      <c r="H15" s="24">
        <v>0</v>
      </c>
      <c r="I15" s="24">
        <v>0</v>
      </c>
      <c r="J15" s="24">
        <v>106.69</v>
      </c>
      <c r="K15" s="24">
        <v>525.99776700000018</v>
      </c>
      <c r="L15" s="24">
        <v>58.196133000000032</v>
      </c>
      <c r="M15" s="24">
        <v>157.80610000000001</v>
      </c>
    </row>
    <row r="16" spans="1:13" ht="20.100000000000001" customHeight="1">
      <c r="A16" s="10" t="s">
        <v>23</v>
      </c>
      <c r="B16" s="21" t="s">
        <v>24</v>
      </c>
      <c r="C16" s="6" t="s">
        <v>25</v>
      </c>
      <c r="D16" s="24">
        <f>D17+D18+D19</f>
        <v>3208.0674328000009</v>
      </c>
      <c r="E16" s="104">
        <f t="shared" si="2"/>
        <v>41.161677087528702</v>
      </c>
      <c r="F16" s="24">
        <f>F17+F18+F19</f>
        <v>0</v>
      </c>
      <c r="G16" s="24">
        <f t="shared" ref="G16:M16" si="5">G17+G18+G19</f>
        <v>7.74</v>
      </c>
      <c r="H16" s="24">
        <f t="shared" si="5"/>
        <v>1.5096899999999995</v>
      </c>
      <c r="I16" s="24">
        <f t="shared" si="5"/>
        <v>7.1999999999999993</v>
      </c>
      <c r="J16" s="24">
        <f t="shared" si="5"/>
        <v>7.4300000000002733</v>
      </c>
      <c r="K16" s="24">
        <f t="shared" si="5"/>
        <v>833.27904279999939</v>
      </c>
      <c r="L16" s="24">
        <f t="shared" si="5"/>
        <v>1912.1907000000003</v>
      </c>
      <c r="M16" s="24">
        <f t="shared" si="5"/>
        <v>438.71800000000081</v>
      </c>
    </row>
    <row r="17" spans="1:13" s="5" customFormat="1" ht="20.100000000000001" customHeight="1">
      <c r="A17" s="13"/>
      <c r="B17" s="11" t="s">
        <v>138</v>
      </c>
      <c r="C17" s="15" t="s">
        <v>26</v>
      </c>
      <c r="D17" s="105">
        <f t="shared" ref="D17:D23" si="6">SUM(F17:M17)</f>
        <v>0</v>
      </c>
      <c r="E17" s="104">
        <f t="shared" si="2"/>
        <v>0</v>
      </c>
      <c r="F17" s="25">
        <v>0</v>
      </c>
      <c r="G17" s="25">
        <v>0</v>
      </c>
      <c r="H17" s="25">
        <v>0</v>
      </c>
      <c r="I17" s="25">
        <v>0</v>
      </c>
      <c r="J17" s="25">
        <v>0</v>
      </c>
      <c r="K17" s="25">
        <v>0</v>
      </c>
      <c r="L17" s="25">
        <v>0</v>
      </c>
      <c r="M17" s="25">
        <v>0</v>
      </c>
    </row>
    <row r="18" spans="1:13" s="5" customFormat="1" ht="20.100000000000001" hidden="1" customHeight="1">
      <c r="A18" s="13"/>
      <c r="B18" s="14" t="s">
        <v>27</v>
      </c>
      <c r="C18" s="15" t="s">
        <v>28</v>
      </c>
      <c r="D18" s="105">
        <f t="shared" si="6"/>
        <v>3202.2579028000009</v>
      </c>
      <c r="E18" s="104">
        <f t="shared" si="2"/>
        <v>41.087136884462709</v>
      </c>
      <c r="F18" s="25">
        <v>0</v>
      </c>
      <c r="G18" s="25">
        <v>5.79</v>
      </c>
      <c r="H18" s="25">
        <v>0.3901599999999994</v>
      </c>
      <c r="I18" s="25">
        <v>7.1999999999999993</v>
      </c>
      <c r="J18" s="25">
        <v>7.4300000000002733</v>
      </c>
      <c r="K18" s="25">
        <v>830.53904279999938</v>
      </c>
      <c r="L18" s="25">
        <v>1912.1907000000003</v>
      </c>
      <c r="M18" s="25">
        <v>438.71800000000081</v>
      </c>
    </row>
    <row r="19" spans="1:13" s="5" customFormat="1" ht="20.100000000000001" hidden="1" customHeight="1">
      <c r="A19" s="13"/>
      <c r="B19" s="14" t="s">
        <v>29</v>
      </c>
      <c r="C19" s="15" t="s">
        <v>30</v>
      </c>
      <c r="D19" s="105">
        <f t="shared" si="6"/>
        <v>5.8095300000000005</v>
      </c>
      <c r="E19" s="104">
        <f t="shared" si="2"/>
        <v>7.4540203065992919E-2</v>
      </c>
      <c r="F19" s="25">
        <v>0</v>
      </c>
      <c r="G19" s="25">
        <v>1.95</v>
      </c>
      <c r="H19" s="25">
        <v>1.1195300000000001</v>
      </c>
      <c r="I19" s="25">
        <v>0</v>
      </c>
      <c r="J19" s="25">
        <v>0</v>
      </c>
      <c r="K19" s="25">
        <v>2.74</v>
      </c>
      <c r="L19" s="25">
        <v>0</v>
      </c>
      <c r="M19" s="25">
        <v>0</v>
      </c>
    </row>
    <row r="20" spans="1:13" ht="20.100000000000001" customHeight="1">
      <c r="A20" s="10" t="s">
        <v>31</v>
      </c>
      <c r="B20" s="12" t="s">
        <v>102</v>
      </c>
      <c r="C20" s="6" t="s">
        <v>32</v>
      </c>
      <c r="D20" s="17">
        <f t="shared" si="6"/>
        <v>15.821114</v>
      </c>
      <c r="E20" s="104">
        <f t="shared" si="2"/>
        <v>0.20299560382513274</v>
      </c>
      <c r="F20" s="24">
        <v>0</v>
      </c>
      <c r="G20" s="24">
        <v>0.28735999999999995</v>
      </c>
      <c r="H20" s="24">
        <v>0.24872400000000006</v>
      </c>
      <c r="I20" s="24">
        <v>1.3194600000000003</v>
      </c>
      <c r="J20" s="24">
        <v>2.8317399999999977</v>
      </c>
      <c r="K20" s="24">
        <v>3.9357699999999998</v>
      </c>
      <c r="L20" s="24">
        <v>0.50669000000000108</v>
      </c>
      <c r="M20" s="24">
        <v>6.6913700000000009</v>
      </c>
    </row>
    <row r="21" spans="1:13" ht="20.100000000000001" customHeight="1">
      <c r="A21" s="10" t="s">
        <v>33</v>
      </c>
      <c r="B21" s="12" t="s">
        <v>139</v>
      </c>
      <c r="C21" s="6" t="s">
        <v>140</v>
      </c>
      <c r="D21" s="17">
        <f t="shared" si="6"/>
        <v>5.9999999999998295</v>
      </c>
      <c r="E21" s="104">
        <f t="shared" si="2"/>
        <v>7.6984062117924301E-2</v>
      </c>
      <c r="F21" s="24">
        <v>0</v>
      </c>
      <c r="G21" s="24">
        <v>0</v>
      </c>
      <c r="H21" s="24">
        <v>0</v>
      </c>
      <c r="I21" s="24">
        <v>0</v>
      </c>
      <c r="J21" s="24">
        <v>0</v>
      </c>
      <c r="K21" s="24">
        <v>0</v>
      </c>
      <c r="L21" s="24">
        <v>4.9999999999998295</v>
      </c>
      <c r="M21" s="24">
        <v>1</v>
      </c>
    </row>
    <row r="22" spans="1:13" ht="20.100000000000001" customHeight="1">
      <c r="A22" s="10" t="s">
        <v>36</v>
      </c>
      <c r="B22" s="12" t="s">
        <v>34</v>
      </c>
      <c r="C22" s="6" t="s">
        <v>35</v>
      </c>
      <c r="D22" s="17">
        <f t="shared" si="6"/>
        <v>0</v>
      </c>
      <c r="E22" s="104">
        <f t="shared" si="2"/>
        <v>0</v>
      </c>
      <c r="F22" s="24">
        <v>0</v>
      </c>
      <c r="G22" s="24">
        <v>0</v>
      </c>
      <c r="H22" s="24">
        <v>0</v>
      </c>
      <c r="I22" s="24">
        <v>0</v>
      </c>
      <c r="J22" s="24">
        <v>0</v>
      </c>
      <c r="K22" s="24">
        <v>0</v>
      </c>
      <c r="L22" s="24">
        <v>0</v>
      </c>
      <c r="M22" s="24">
        <v>0</v>
      </c>
    </row>
    <row r="23" spans="1:13" ht="20.100000000000001" customHeight="1">
      <c r="A23" s="10" t="s">
        <v>141</v>
      </c>
      <c r="B23" s="12" t="s">
        <v>37</v>
      </c>
      <c r="C23" s="6" t="s">
        <v>38</v>
      </c>
      <c r="D23" s="17">
        <f t="shared" si="6"/>
        <v>35.06</v>
      </c>
      <c r="E23" s="104">
        <f t="shared" si="2"/>
        <v>0.4498435363090838</v>
      </c>
      <c r="F23" s="24">
        <v>0</v>
      </c>
      <c r="G23" s="24">
        <v>0.5</v>
      </c>
      <c r="H23" s="24">
        <v>0</v>
      </c>
      <c r="I23" s="24">
        <v>7.0000000000000007E-2</v>
      </c>
      <c r="J23" s="24">
        <v>0.49</v>
      </c>
      <c r="K23" s="24">
        <v>21.43</v>
      </c>
      <c r="L23" s="24">
        <v>12.57</v>
      </c>
      <c r="M23" s="24">
        <v>0</v>
      </c>
    </row>
    <row r="24" spans="1:13" s="3" customFormat="1" ht="20.100000000000001" customHeight="1">
      <c r="A24" s="29" t="s">
        <v>39</v>
      </c>
      <c r="B24" s="39" t="s">
        <v>142</v>
      </c>
      <c r="C24" s="31" t="s">
        <v>40</v>
      </c>
      <c r="D24" s="40">
        <f>D25+D26+D27+D28+D29+D30+D41+D48+D59+D60+D61+D63+D64+D65</f>
        <v>2285.8285078000013</v>
      </c>
      <c r="E24" s="33">
        <f t="shared" si="2"/>
        <v>29.328727305900422</v>
      </c>
      <c r="F24" s="40">
        <f t="shared" ref="F24:M24" si="7">F25+F26+F27+F28+F29+F30+F41+F48+F59+F60+F61+F63+F64+F65</f>
        <v>138.86028300000004</v>
      </c>
      <c r="G24" s="40">
        <f t="shared" si="7"/>
        <v>205.11756000000003</v>
      </c>
      <c r="H24" s="40">
        <f t="shared" si="7"/>
        <v>153.07748600000002</v>
      </c>
      <c r="I24" s="40">
        <f t="shared" si="7"/>
        <v>187.65750499999996</v>
      </c>
      <c r="J24" s="40">
        <f t="shared" si="7"/>
        <v>248.97623800000025</v>
      </c>
      <c r="K24" s="40">
        <f t="shared" si="7"/>
        <v>589.16342700000075</v>
      </c>
      <c r="L24" s="40">
        <f t="shared" si="7"/>
        <v>292.65330800000015</v>
      </c>
      <c r="M24" s="40">
        <f t="shared" si="7"/>
        <v>470.32270079999978</v>
      </c>
    </row>
    <row r="25" spans="1:13" ht="20.100000000000001" customHeight="1">
      <c r="A25" s="10" t="s">
        <v>41</v>
      </c>
      <c r="B25" s="20" t="s">
        <v>83</v>
      </c>
      <c r="C25" s="6" t="s">
        <v>84</v>
      </c>
      <c r="D25" s="17">
        <f t="shared" ref="D25:D30" si="8">SUM(F25:M25)</f>
        <v>286.12459000000001</v>
      </c>
      <c r="E25" s="104">
        <f t="shared" si="2"/>
        <v>3.6711722016710411</v>
      </c>
      <c r="F25" s="26">
        <v>0</v>
      </c>
      <c r="G25" s="26">
        <v>0</v>
      </c>
      <c r="H25" s="26">
        <v>0</v>
      </c>
      <c r="I25" s="26">
        <v>0</v>
      </c>
      <c r="J25" s="26">
        <v>0</v>
      </c>
      <c r="K25" s="26">
        <v>119.86679100000006</v>
      </c>
      <c r="L25" s="26">
        <v>41.292074</v>
      </c>
      <c r="M25" s="26">
        <v>124.96572499999999</v>
      </c>
    </row>
    <row r="26" spans="1:13" ht="20.100000000000001" customHeight="1">
      <c r="A26" s="10" t="s">
        <v>44</v>
      </c>
      <c r="B26" s="22" t="s">
        <v>85</v>
      </c>
      <c r="C26" s="6" t="s">
        <v>86</v>
      </c>
      <c r="D26" s="17">
        <f t="shared" si="8"/>
        <v>488.08137099999936</v>
      </c>
      <c r="E26" s="104">
        <f t="shared" si="2"/>
        <v>6.2624144306111127</v>
      </c>
      <c r="F26" s="26">
        <v>75.726200000000006</v>
      </c>
      <c r="G26" s="26">
        <v>70.916899999999998</v>
      </c>
      <c r="H26" s="26">
        <v>84.342731999999998</v>
      </c>
      <c r="I26" s="26">
        <v>93.48038200000002</v>
      </c>
      <c r="J26" s="26">
        <v>89.779082000000273</v>
      </c>
      <c r="K26" s="26">
        <v>46.146479999999997</v>
      </c>
      <c r="L26" s="26">
        <v>0</v>
      </c>
      <c r="M26" s="26">
        <v>27.68959499999907</v>
      </c>
    </row>
    <row r="27" spans="1:13" ht="20.100000000000001" customHeight="1">
      <c r="A27" s="10" t="s">
        <v>47</v>
      </c>
      <c r="B27" s="22" t="s">
        <v>87</v>
      </c>
      <c r="C27" s="6" t="s">
        <v>88</v>
      </c>
      <c r="D27" s="17">
        <f t="shared" si="8"/>
        <v>23.797091999999999</v>
      </c>
      <c r="E27" s="104">
        <f t="shared" si="2"/>
        <v>0.30533280145900188</v>
      </c>
      <c r="F27" s="26">
        <v>0.54914000000002305</v>
      </c>
      <c r="G27" s="26">
        <v>1.9245920000000001</v>
      </c>
      <c r="H27" s="26">
        <v>2.7701200000000004</v>
      </c>
      <c r="I27" s="26">
        <v>3.2288999999999999</v>
      </c>
      <c r="J27" s="26">
        <v>8.6271100000000001</v>
      </c>
      <c r="K27" s="26">
        <v>1.2</v>
      </c>
      <c r="L27" s="26">
        <v>0.28099999999999997</v>
      </c>
      <c r="M27" s="26">
        <v>5.2162299999999791</v>
      </c>
    </row>
    <row r="28" spans="1:13" ht="20.100000000000001" customHeight="1">
      <c r="A28" s="10" t="s">
        <v>50</v>
      </c>
      <c r="B28" s="12" t="s">
        <v>42</v>
      </c>
      <c r="C28" s="6" t="s">
        <v>43</v>
      </c>
      <c r="D28" s="17">
        <f t="shared" si="8"/>
        <v>60.131849999999957</v>
      </c>
      <c r="E28" s="104">
        <f t="shared" si="2"/>
        <v>0.77153234594430575</v>
      </c>
      <c r="F28" s="24">
        <v>6.47</v>
      </c>
      <c r="G28" s="24">
        <v>0.22629299999999999</v>
      </c>
      <c r="H28" s="24">
        <v>0</v>
      </c>
      <c r="I28" s="24">
        <v>0</v>
      </c>
      <c r="J28" s="24">
        <v>27.24</v>
      </c>
      <c r="K28" s="24">
        <v>4.8600000000000003</v>
      </c>
      <c r="L28" s="24">
        <v>16.246866999999963</v>
      </c>
      <c r="M28" s="24">
        <v>5.0886899999999997</v>
      </c>
    </row>
    <row r="29" spans="1:13" ht="20.100000000000001" customHeight="1">
      <c r="A29" s="10" t="s">
        <v>51</v>
      </c>
      <c r="B29" s="12" t="s">
        <v>45</v>
      </c>
      <c r="C29" s="6" t="s">
        <v>46</v>
      </c>
      <c r="D29" s="17">
        <f t="shared" si="8"/>
        <v>22.264592999999998</v>
      </c>
      <c r="E29" s="104">
        <f t="shared" si="2"/>
        <v>0.28566980175705853</v>
      </c>
      <c r="F29" s="24">
        <v>1.55</v>
      </c>
      <c r="G29" s="24">
        <v>0.35692299999999999</v>
      </c>
      <c r="H29" s="24">
        <v>9.8600000000000007E-2</v>
      </c>
      <c r="I29" s="24">
        <v>0.71</v>
      </c>
      <c r="J29" s="24">
        <v>6.44</v>
      </c>
      <c r="K29" s="24">
        <v>9.8250000000000004E-2</v>
      </c>
      <c r="L29" s="24">
        <v>0.56000000000000005</v>
      </c>
      <c r="M29" s="24">
        <v>12.450819999999998</v>
      </c>
    </row>
    <row r="30" spans="1:13" ht="20.100000000000001" customHeight="1">
      <c r="A30" s="10" t="s">
        <v>54</v>
      </c>
      <c r="B30" s="12" t="s">
        <v>143</v>
      </c>
      <c r="C30" s="6" t="s">
        <v>144</v>
      </c>
      <c r="D30" s="17">
        <f t="shared" si="8"/>
        <v>192.83337499999999</v>
      </c>
      <c r="E30" s="104">
        <f t="shared" si="2"/>
        <v>2.4741827532349019</v>
      </c>
      <c r="F30" s="24">
        <f>SUM(F31:F40)</f>
        <v>3.0977000000000001</v>
      </c>
      <c r="G30" s="24">
        <f t="shared" ref="G30:M30" si="9">SUM(G31:G40)</f>
        <v>9.081863000000002</v>
      </c>
      <c r="H30" s="24">
        <f t="shared" si="9"/>
        <v>8.4061389999999996</v>
      </c>
      <c r="I30" s="24">
        <f t="shared" si="9"/>
        <v>10.471314999999999</v>
      </c>
      <c r="J30" s="24">
        <f t="shared" si="9"/>
        <v>13.500391000000002</v>
      </c>
      <c r="K30" s="24">
        <f t="shared" si="9"/>
        <v>83.838387999999981</v>
      </c>
      <c r="L30" s="24">
        <f t="shared" si="9"/>
        <v>21.984231999999999</v>
      </c>
      <c r="M30" s="24">
        <f t="shared" si="9"/>
        <v>42.453347000000001</v>
      </c>
    </row>
    <row r="31" spans="1:13" ht="20.100000000000001" customHeight="1">
      <c r="A31" s="10" t="s">
        <v>145</v>
      </c>
      <c r="B31" s="16" t="s">
        <v>68</v>
      </c>
      <c r="C31" s="6" t="s">
        <v>69</v>
      </c>
      <c r="D31" s="17">
        <f t="shared" ref="D31:D39" si="10">SUM(F31:M31)</f>
        <v>6.6375000000000002</v>
      </c>
      <c r="E31" s="104">
        <f t="shared" si="2"/>
        <v>8.5163618717956177E-2</v>
      </c>
      <c r="F31" s="26">
        <v>0.32454</v>
      </c>
      <c r="G31" s="26">
        <v>0.52127499999999993</v>
      </c>
      <c r="H31" s="26">
        <v>0.72191900000000009</v>
      </c>
      <c r="I31" s="26">
        <v>0.65732000000000013</v>
      </c>
      <c r="J31" s="26">
        <v>1.4425000000000001</v>
      </c>
      <c r="K31" s="26">
        <v>1.2892399999999999</v>
      </c>
      <c r="L31" s="26">
        <v>0.72256799999999999</v>
      </c>
      <c r="M31" s="26">
        <v>0.95813799999999993</v>
      </c>
    </row>
    <row r="32" spans="1:13" s="5" customFormat="1" ht="20.100000000000001" customHeight="1">
      <c r="A32" s="10" t="s">
        <v>146</v>
      </c>
      <c r="B32" s="16" t="s">
        <v>147</v>
      </c>
      <c r="C32" s="6" t="s">
        <v>74</v>
      </c>
      <c r="D32" s="17">
        <f t="shared" si="10"/>
        <v>9.8094000000000001</v>
      </c>
      <c r="E32" s="104">
        <f t="shared" si="2"/>
        <v>0.12586124315659802</v>
      </c>
      <c r="F32" s="26">
        <v>0</v>
      </c>
      <c r="G32" s="26">
        <v>0</v>
      </c>
      <c r="H32" s="26">
        <v>0</v>
      </c>
      <c r="I32" s="26">
        <v>0.55000000000000004</v>
      </c>
      <c r="J32" s="26">
        <v>1.5993999999999999</v>
      </c>
      <c r="K32" s="26">
        <v>1.0900000000000001</v>
      </c>
      <c r="L32" s="26">
        <v>6.57</v>
      </c>
      <c r="M32" s="26">
        <v>0</v>
      </c>
    </row>
    <row r="33" spans="1:13" ht="20.100000000000001" customHeight="1">
      <c r="A33" s="10" t="s">
        <v>148</v>
      </c>
      <c r="B33" s="16" t="s">
        <v>70</v>
      </c>
      <c r="C33" s="6" t="s">
        <v>71</v>
      </c>
      <c r="D33" s="17">
        <f t="shared" si="10"/>
        <v>11.885287000000002</v>
      </c>
      <c r="E33" s="104">
        <f t="shared" si="2"/>
        <v>0.1524962787828974</v>
      </c>
      <c r="F33" s="26">
        <v>0.08</v>
      </c>
      <c r="G33" s="26">
        <v>4.3168880000000005</v>
      </c>
      <c r="H33" s="26">
        <v>0.17280000000000001</v>
      </c>
      <c r="I33" s="26">
        <v>0.27997899999999998</v>
      </c>
      <c r="J33" s="26">
        <v>0.41578999999999999</v>
      </c>
      <c r="K33" s="26">
        <v>6.1099999999999994</v>
      </c>
      <c r="L33" s="26">
        <v>0.23900000000000002</v>
      </c>
      <c r="M33" s="26">
        <v>0.27083000000000002</v>
      </c>
    </row>
    <row r="34" spans="1:13" ht="20.100000000000001" customHeight="1">
      <c r="A34" s="10" t="s">
        <v>149</v>
      </c>
      <c r="B34" s="16" t="s">
        <v>122</v>
      </c>
      <c r="C34" s="6" t="s">
        <v>72</v>
      </c>
      <c r="D34" s="17">
        <f t="shared" si="10"/>
        <v>43.26352</v>
      </c>
      <c r="E34" s="104">
        <f t="shared" si="2"/>
        <v>0.55510025185335909</v>
      </c>
      <c r="F34" s="26">
        <v>2.3831600000000002</v>
      </c>
      <c r="G34" s="26">
        <v>3.0235700000000003</v>
      </c>
      <c r="H34" s="26">
        <v>3.6252</v>
      </c>
      <c r="I34" s="26">
        <v>6.422383</v>
      </c>
      <c r="J34" s="26">
        <v>8.5922000000000001</v>
      </c>
      <c r="K34" s="26">
        <v>6.9190340000000008</v>
      </c>
      <c r="L34" s="26">
        <v>2.214064</v>
      </c>
      <c r="M34" s="26">
        <v>10.083909000000002</v>
      </c>
    </row>
    <row r="35" spans="1:13" ht="20.100000000000001" customHeight="1">
      <c r="A35" s="10" t="s">
        <v>150</v>
      </c>
      <c r="B35" s="16" t="s">
        <v>151</v>
      </c>
      <c r="C35" s="6" t="s">
        <v>73</v>
      </c>
      <c r="D35" s="17">
        <f t="shared" si="10"/>
        <v>102.3</v>
      </c>
      <c r="E35" s="104">
        <f t="shared" si="2"/>
        <v>1.3125782591106467</v>
      </c>
      <c r="F35" s="26">
        <v>0.31</v>
      </c>
      <c r="G35" s="26">
        <v>0.28337600000000002</v>
      </c>
      <c r="H35" s="26">
        <v>3.48021</v>
      </c>
      <c r="I35" s="26">
        <v>0.32</v>
      </c>
      <c r="J35" s="26">
        <v>0.11000000000000001</v>
      </c>
      <c r="K35" s="26">
        <v>67.610113999999996</v>
      </c>
      <c r="L35" s="26">
        <v>6.8599999999999994E-2</v>
      </c>
      <c r="M35" s="26">
        <v>30.117699999999999</v>
      </c>
    </row>
    <row r="36" spans="1:13" s="5" customFormat="1" ht="20.100000000000001" customHeight="1">
      <c r="A36" s="10" t="s">
        <v>152</v>
      </c>
      <c r="B36" s="16" t="s">
        <v>75</v>
      </c>
      <c r="C36" s="6" t="s">
        <v>76</v>
      </c>
      <c r="D36" s="17">
        <f t="shared" si="10"/>
        <v>7.1206329999999998</v>
      </c>
      <c r="E36" s="104">
        <f t="shared" si="2"/>
        <v>9.1362542198492866E-2</v>
      </c>
      <c r="F36" s="26">
        <v>0</v>
      </c>
      <c r="G36" s="26">
        <v>0</v>
      </c>
      <c r="H36" s="26">
        <v>0</v>
      </c>
      <c r="I36" s="26">
        <v>2.150633</v>
      </c>
      <c r="J36" s="26">
        <v>0</v>
      </c>
      <c r="K36" s="26">
        <v>0</v>
      </c>
      <c r="L36" s="26">
        <v>4.97</v>
      </c>
      <c r="M36" s="26">
        <v>0</v>
      </c>
    </row>
    <row r="37" spans="1:13" s="5" customFormat="1" ht="20.100000000000001" customHeight="1">
      <c r="A37" s="10" t="s">
        <v>153</v>
      </c>
      <c r="B37" s="16" t="s">
        <v>154</v>
      </c>
      <c r="C37" s="6" t="s">
        <v>155</v>
      </c>
      <c r="D37" s="17">
        <f t="shared" si="10"/>
        <v>1.5270000000000001E-2</v>
      </c>
      <c r="E37" s="104">
        <f t="shared" si="2"/>
        <v>1.9592443809012292E-4</v>
      </c>
      <c r="F37" s="26">
        <v>0</v>
      </c>
      <c r="G37" s="26">
        <v>0</v>
      </c>
      <c r="H37" s="26">
        <v>0</v>
      </c>
      <c r="I37" s="26">
        <v>0</v>
      </c>
      <c r="J37" s="26">
        <v>0</v>
      </c>
      <c r="K37" s="26">
        <v>0</v>
      </c>
      <c r="L37" s="26">
        <v>0</v>
      </c>
      <c r="M37" s="26">
        <v>1.5270000000000001E-2</v>
      </c>
    </row>
    <row r="38" spans="1:13" s="5" customFormat="1" ht="20.100000000000001" customHeight="1">
      <c r="A38" s="10" t="s">
        <v>156</v>
      </c>
      <c r="B38" s="16" t="s">
        <v>157</v>
      </c>
      <c r="C38" s="6" t="s">
        <v>158</v>
      </c>
      <c r="D38" s="17">
        <f t="shared" si="10"/>
        <v>0</v>
      </c>
      <c r="E38" s="104">
        <f t="shared" si="2"/>
        <v>0</v>
      </c>
      <c r="F38" s="26">
        <v>0</v>
      </c>
      <c r="G38" s="26">
        <v>0</v>
      </c>
      <c r="H38" s="26">
        <v>0</v>
      </c>
      <c r="I38" s="26">
        <v>0</v>
      </c>
      <c r="J38" s="26">
        <v>0</v>
      </c>
      <c r="K38" s="26">
        <v>0</v>
      </c>
      <c r="L38" s="26">
        <v>0</v>
      </c>
      <c r="M38" s="26">
        <v>0</v>
      </c>
    </row>
    <row r="39" spans="1:13" ht="20.100000000000001" customHeight="1">
      <c r="A39" s="10" t="s">
        <v>159</v>
      </c>
      <c r="B39" s="22" t="s">
        <v>89</v>
      </c>
      <c r="C39" s="6" t="s">
        <v>120</v>
      </c>
      <c r="D39" s="17">
        <f t="shared" si="10"/>
        <v>0</v>
      </c>
      <c r="E39" s="104">
        <f t="shared" si="2"/>
        <v>0</v>
      </c>
      <c r="F39" s="26">
        <v>0</v>
      </c>
      <c r="G39" s="26">
        <v>0</v>
      </c>
      <c r="H39" s="26">
        <v>0</v>
      </c>
      <c r="I39" s="26">
        <v>0</v>
      </c>
      <c r="J39" s="26">
        <v>0</v>
      </c>
      <c r="K39" s="26">
        <v>0</v>
      </c>
      <c r="L39" s="26">
        <v>0</v>
      </c>
      <c r="M39" s="26">
        <v>0</v>
      </c>
    </row>
    <row r="40" spans="1:13" ht="20.100000000000001" customHeight="1">
      <c r="A40" s="10" t="s">
        <v>160</v>
      </c>
      <c r="B40" s="22" t="s">
        <v>132</v>
      </c>
      <c r="C40" s="6" t="s">
        <v>133</v>
      </c>
      <c r="D40" s="17">
        <f>SUM(F40:M40)</f>
        <v>11.801765000000005</v>
      </c>
      <c r="E40" s="104">
        <f t="shared" si="2"/>
        <v>0.15142463497686184</v>
      </c>
      <c r="F40" s="17">
        <v>0</v>
      </c>
      <c r="G40" s="17">
        <v>0.93675400000000031</v>
      </c>
      <c r="H40" s="17">
        <v>0.40600999999999998</v>
      </c>
      <c r="I40" s="17">
        <v>9.0999999999999998E-2</v>
      </c>
      <c r="J40" s="17">
        <v>1.3405010000000039</v>
      </c>
      <c r="K40" s="17">
        <v>0.82</v>
      </c>
      <c r="L40" s="17">
        <v>7.2</v>
      </c>
      <c r="M40" s="17">
        <v>1.0075000000000001</v>
      </c>
    </row>
    <row r="41" spans="1:13" ht="20.100000000000001" customHeight="1">
      <c r="A41" s="10" t="s">
        <v>57</v>
      </c>
      <c r="B41" s="22" t="s">
        <v>161</v>
      </c>
      <c r="C41" s="81" t="s">
        <v>162</v>
      </c>
      <c r="D41" s="17">
        <f>SUM(F41:M41)</f>
        <v>104.39953100000001</v>
      </c>
      <c r="E41" s="104">
        <f t="shared" si="2"/>
        <v>1.3395166632643987</v>
      </c>
      <c r="F41" s="17">
        <f>SUM(F42:F47)</f>
        <v>6.0206800000000023</v>
      </c>
      <c r="G41" s="17">
        <f t="shared" ref="G41:M41" si="11">SUM(G42:G47)</f>
        <v>4.2611730000000003</v>
      </c>
      <c r="H41" s="17">
        <f t="shared" si="11"/>
        <v>8.8220299999999998</v>
      </c>
      <c r="I41" s="17">
        <f t="shared" si="11"/>
        <v>11.304860999999999</v>
      </c>
      <c r="J41" s="17">
        <f t="shared" si="11"/>
        <v>10.745185999999986</v>
      </c>
      <c r="K41" s="17">
        <f t="shared" si="11"/>
        <v>39.346041000000028</v>
      </c>
      <c r="L41" s="17">
        <f t="shared" si="11"/>
        <v>4.9483999999999995</v>
      </c>
      <c r="M41" s="17">
        <f t="shared" si="11"/>
        <v>18.951160000000005</v>
      </c>
    </row>
    <row r="42" spans="1:13" ht="20.100000000000001" customHeight="1">
      <c r="A42" s="10" t="s">
        <v>163</v>
      </c>
      <c r="B42" s="12" t="s">
        <v>48</v>
      </c>
      <c r="C42" s="6" t="s">
        <v>49</v>
      </c>
      <c r="D42" s="17">
        <f t="shared" ref="D42:D47" si="12">SUM(F42:M42)</f>
        <v>0</v>
      </c>
      <c r="E42" s="104">
        <f t="shared" si="2"/>
        <v>0</v>
      </c>
      <c r="F42" s="24">
        <v>0</v>
      </c>
      <c r="G42" s="24">
        <v>0</v>
      </c>
      <c r="H42" s="24">
        <v>0</v>
      </c>
      <c r="I42" s="24">
        <v>0</v>
      </c>
      <c r="J42" s="24">
        <v>0</v>
      </c>
      <c r="K42" s="24">
        <v>0</v>
      </c>
      <c r="L42" s="24">
        <v>0</v>
      </c>
      <c r="M42" s="24">
        <v>0</v>
      </c>
    </row>
    <row r="43" spans="1:13" ht="20.100000000000001" customHeight="1">
      <c r="A43" s="10" t="s">
        <v>166</v>
      </c>
      <c r="B43" s="12" t="s">
        <v>52</v>
      </c>
      <c r="C43" s="6" t="s">
        <v>53</v>
      </c>
      <c r="D43" s="17">
        <f t="shared" si="12"/>
        <v>0</v>
      </c>
      <c r="E43" s="104">
        <f t="shared" si="2"/>
        <v>0</v>
      </c>
      <c r="F43" s="24">
        <v>0</v>
      </c>
      <c r="G43" s="24">
        <v>0</v>
      </c>
      <c r="H43" s="24">
        <v>0</v>
      </c>
      <c r="I43" s="24">
        <v>0</v>
      </c>
      <c r="J43" s="24">
        <v>0</v>
      </c>
      <c r="K43" s="24">
        <v>0</v>
      </c>
      <c r="L43" s="24">
        <v>0</v>
      </c>
      <c r="M43" s="24">
        <v>0</v>
      </c>
    </row>
    <row r="44" spans="1:13" s="71" customFormat="1" ht="20.100000000000001" customHeight="1">
      <c r="A44" s="10" t="s">
        <v>167</v>
      </c>
      <c r="B44" s="21" t="s">
        <v>164</v>
      </c>
      <c r="C44" s="6" t="s">
        <v>165</v>
      </c>
      <c r="D44" s="17">
        <f t="shared" si="12"/>
        <v>0</v>
      </c>
      <c r="E44" s="104">
        <f t="shared" si="2"/>
        <v>0</v>
      </c>
      <c r="F44" s="24">
        <v>0</v>
      </c>
      <c r="G44" s="24">
        <v>0</v>
      </c>
      <c r="H44" s="24">
        <v>0</v>
      </c>
      <c r="I44" s="24">
        <v>0</v>
      </c>
      <c r="J44" s="24">
        <v>0</v>
      </c>
      <c r="K44" s="24">
        <v>0</v>
      </c>
      <c r="L44" s="24">
        <v>0</v>
      </c>
      <c r="M44" s="24">
        <v>0</v>
      </c>
    </row>
    <row r="45" spans="1:13" ht="20.100000000000001" customHeight="1">
      <c r="A45" s="10" t="s">
        <v>168</v>
      </c>
      <c r="B45" s="12" t="s">
        <v>55</v>
      </c>
      <c r="C45" s="6" t="s">
        <v>56</v>
      </c>
      <c r="D45" s="17">
        <f t="shared" si="12"/>
        <v>63.348800000000026</v>
      </c>
      <c r="E45" s="104">
        <f t="shared" si="2"/>
        <v>0.81280799238268397</v>
      </c>
      <c r="F45" s="24">
        <v>2.74</v>
      </c>
      <c r="G45" s="24">
        <v>2.9190300000000002</v>
      </c>
      <c r="H45" s="24">
        <v>7.5820299999999996</v>
      </c>
      <c r="I45" s="24">
        <v>5.8828399999999981</v>
      </c>
      <c r="J45" s="24">
        <v>2.9483989999999962</v>
      </c>
      <c r="K45" s="24">
        <v>30.450761000000028</v>
      </c>
      <c r="L45" s="24">
        <v>2.4384000000000001</v>
      </c>
      <c r="M45" s="24">
        <v>8.3873400000000018</v>
      </c>
    </row>
    <row r="46" spans="1:13" ht="20.100000000000001" customHeight="1">
      <c r="A46" s="10" t="s">
        <v>243</v>
      </c>
      <c r="B46" s="16" t="s">
        <v>58</v>
      </c>
      <c r="C46" s="6" t="s">
        <v>59</v>
      </c>
      <c r="D46" s="17">
        <f t="shared" si="12"/>
        <v>40.54999999999999</v>
      </c>
      <c r="E46" s="104">
        <f t="shared" si="2"/>
        <v>0.52028395314698639</v>
      </c>
      <c r="F46" s="24">
        <v>3.2806800000000016</v>
      </c>
      <c r="G46" s="24">
        <v>1.269792</v>
      </c>
      <c r="H46" s="24">
        <v>1.24</v>
      </c>
      <c r="I46" s="24">
        <v>5.422021</v>
      </c>
      <c r="J46" s="24">
        <v>7.7967869999999895</v>
      </c>
      <c r="K46" s="24">
        <v>8.8952799999999996</v>
      </c>
      <c r="L46" s="24">
        <v>2.5099999999999998</v>
      </c>
      <c r="M46" s="24">
        <v>10.135440000000001</v>
      </c>
    </row>
    <row r="47" spans="1:13" ht="20.100000000000001" customHeight="1">
      <c r="A47" s="10" t="s">
        <v>244</v>
      </c>
      <c r="B47" s="12" t="s">
        <v>61</v>
      </c>
      <c r="C47" s="6" t="s">
        <v>62</v>
      </c>
      <c r="D47" s="17">
        <f t="shared" si="12"/>
        <v>0.50073100000000004</v>
      </c>
      <c r="E47" s="104">
        <f t="shared" si="2"/>
        <v>6.4247177347285748E-3</v>
      </c>
      <c r="F47" s="26">
        <v>0</v>
      </c>
      <c r="G47" s="26">
        <v>7.2350999999999999E-2</v>
      </c>
      <c r="H47" s="26">
        <v>0</v>
      </c>
      <c r="I47" s="26">
        <v>0</v>
      </c>
      <c r="J47" s="26">
        <v>0</v>
      </c>
      <c r="K47" s="26">
        <v>0</v>
      </c>
      <c r="L47" s="26">
        <v>0</v>
      </c>
      <c r="M47" s="26">
        <v>0.42838000000000009</v>
      </c>
    </row>
    <row r="48" spans="1:13" ht="20.100000000000001" customHeight="1">
      <c r="A48" s="10" t="s">
        <v>60</v>
      </c>
      <c r="B48" s="16" t="s">
        <v>245</v>
      </c>
      <c r="C48" s="6" t="s">
        <v>169</v>
      </c>
      <c r="D48" s="24">
        <f>SUM(D49:D58)</f>
        <v>770.41712780000205</v>
      </c>
      <c r="E48" s="104">
        <f t="shared" si="2"/>
        <v>9.884973337211644</v>
      </c>
      <c r="F48" s="24">
        <f>SUM(F49:F58)</f>
        <v>44.913239999999995</v>
      </c>
      <c r="G48" s="24">
        <f t="shared" ref="G48:M48" si="13">SUM(G49:G58)</f>
        <v>78.977676000000045</v>
      </c>
      <c r="H48" s="24">
        <f t="shared" si="13"/>
        <v>43.565804999999997</v>
      </c>
      <c r="I48" s="24">
        <f t="shared" si="13"/>
        <v>51.88604699999992</v>
      </c>
      <c r="J48" s="24">
        <f t="shared" si="13"/>
        <v>61.979162999999964</v>
      </c>
      <c r="K48" s="24">
        <f t="shared" si="13"/>
        <v>221.17062300000137</v>
      </c>
      <c r="L48" s="24">
        <f t="shared" si="13"/>
        <v>133.92244099999999</v>
      </c>
      <c r="M48" s="24">
        <f t="shared" si="13"/>
        <v>134.00213280000077</v>
      </c>
    </row>
    <row r="49" spans="1:13" ht="20.100000000000001" customHeight="1">
      <c r="A49" s="10" t="s">
        <v>170</v>
      </c>
      <c r="B49" s="16" t="s">
        <v>171</v>
      </c>
      <c r="C49" s="6" t="s">
        <v>64</v>
      </c>
      <c r="D49" s="17">
        <f>SUM(F49:M49)</f>
        <v>537.98178100000064</v>
      </c>
      <c r="E49" s="104">
        <f t="shared" si="2"/>
        <v>6.9026704744694616</v>
      </c>
      <c r="F49" s="26">
        <v>36.465070000000004</v>
      </c>
      <c r="G49" s="26">
        <v>32.671356000000038</v>
      </c>
      <c r="H49" s="26">
        <v>38.535193999999997</v>
      </c>
      <c r="I49" s="26">
        <v>46.119096999999996</v>
      </c>
      <c r="J49" s="26">
        <v>48.738416999998613</v>
      </c>
      <c r="K49" s="26">
        <v>156.75539300000204</v>
      </c>
      <c r="L49" s="26">
        <v>81.895508000000007</v>
      </c>
      <c r="M49" s="26">
        <v>96.80174599999998</v>
      </c>
    </row>
    <row r="50" spans="1:13" ht="20.100000000000001" customHeight="1">
      <c r="A50" s="10" t="s">
        <v>172</v>
      </c>
      <c r="B50" s="16" t="s">
        <v>173</v>
      </c>
      <c r="C50" s="6" t="s">
        <v>65</v>
      </c>
      <c r="D50" s="17">
        <f>SUM(F50:M50)</f>
        <v>111.12146499999996</v>
      </c>
      <c r="E50" s="104">
        <f t="shared" si="2"/>
        <v>1.4257636273658318</v>
      </c>
      <c r="F50" s="26">
        <v>0.86485999999999996</v>
      </c>
      <c r="G50" s="26">
        <v>2.1810300000000007</v>
      </c>
      <c r="H50" s="26">
        <v>1.758529999999997</v>
      </c>
      <c r="I50" s="26">
        <v>3.9125829999999198</v>
      </c>
      <c r="J50" s="26">
        <v>6.15</v>
      </c>
      <c r="K50" s="26">
        <v>25.578243000000043</v>
      </c>
      <c r="L50" s="26">
        <v>47.34</v>
      </c>
      <c r="M50" s="26">
        <v>23.336218999999989</v>
      </c>
    </row>
    <row r="51" spans="1:13" ht="20.100000000000001" customHeight="1">
      <c r="A51" s="10" t="s">
        <v>174</v>
      </c>
      <c r="B51" s="16" t="s">
        <v>175</v>
      </c>
      <c r="C51" s="6" t="s">
        <v>176</v>
      </c>
      <c r="D51" s="17">
        <f t="shared" ref="D51:D71" si="14">SUM(F51:M51)</f>
        <v>2.3129200000000001</v>
      </c>
      <c r="E51" s="104">
        <f t="shared" si="2"/>
        <v>2.9676329492299088E-2</v>
      </c>
      <c r="F51" s="26">
        <v>0</v>
      </c>
      <c r="G51" s="26">
        <v>0.32819999999999999</v>
      </c>
      <c r="H51" s="26">
        <v>0</v>
      </c>
      <c r="I51" s="26">
        <v>0.05</v>
      </c>
      <c r="J51" s="26">
        <v>0</v>
      </c>
      <c r="K51" s="26">
        <v>0.91900000000000004</v>
      </c>
      <c r="L51" s="26">
        <v>0</v>
      </c>
      <c r="M51" s="26">
        <v>1.01572</v>
      </c>
    </row>
    <row r="52" spans="1:13" ht="20.100000000000001" customHeight="1">
      <c r="A52" s="10" t="s">
        <v>177</v>
      </c>
      <c r="B52" s="16" t="s">
        <v>178</v>
      </c>
      <c r="C52" s="6" t="s">
        <v>179</v>
      </c>
      <c r="D52" s="17">
        <f t="shared" si="14"/>
        <v>0</v>
      </c>
      <c r="E52" s="104">
        <f t="shared" si="2"/>
        <v>0</v>
      </c>
      <c r="F52" s="26">
        <v>0</v>
      </c>
      <c r="G52" s="26">
        <v>0</v>
      </c>
      <c r="H52" s="26">
        <v>0</v>
      </c>
      <c r="I52" s="26">
        <v>0</v>
      </c>
      <c r="J52" s="26">
        <v>0</v>
      </c>
      <c r="K52" s="26">
        <v>0</v>
      </c>
      <c r="L52" s="26">
        <v>0</v>
      </c>
      <c r="M52" s="26">
        <v>0</v>
      </c>
    </row>
    <row r="53" spans="1:13" ht="32.1" customHeight="1">
      <c r="A53" s="10" t="s">
        <v>180</v>
      </c>
      <c r="B53" s="16" t="s">
        <v>181</v>
      </c>
      <c r="C53" s="6" t="s">
        <v>182</v>
      </c>
      <c r="D53" s="17">
        <f t="shared" si="14"/>
        <v>44.902461999999993</v>
      </c>
      <c r="E53" s="104">
        <f t="shared" si="2"/>
        <v>0.57612898730930551</v>
      </c>
      <c r="F53" s="26">
        <v>0.11905999999999999</v>
      </c>
      <c r="G53" s="26">
        <v>39.430199999999999</v>
      </c>
      <c r="H53" s="26">
        <v>1.7981510000000001</v>
      </c>
      <c r="I53" s="26">
        <v>0</v>
      </c>
      <c r="J53" s="26">
        <v>2.3337940000000001</v>
      </c>
      <c r="K53" s="26">
        <v>4.6370999999999996E-2</v>
      </c>
      <c r="L53" s="26">
        <v>0.13943699999999998</v>
      </c>
      <c r="M53" s="26">
        <v>1.0354490000000001</v>
      </c>
    </row>
    <row r="54" spans="1:13" ht="20.25" customHeight="1">
      <c r="A54" s="10" t="s">
        <v>183</v>
      </c>
      <c r="B54" s="20" t="s">
        <v>184</v>
      </c>
      <c r="C54" s="6" t="s">
        <v>81</v>
      </c>
      <c r="D54" s="17">
        <f t="shared" si="14"/>
        <v>8.9821740000000005</v>
      </c>
      <c r="E54" s="104">
        <f t="shared" si="2"/>
        <v>0.11524737352833739</v>
      </c>
      <c r="F54" s="26">
        <v>0</v>
      </c>
      <c r="G54" s="26">
        <v>0</v>
      </c>
      <c r="H54" s="26">
        <v>0.02</v>
      </c>
      <c r="I54" s="26">
        <v>6.1173999999999999E-2</v>
      </c>
      <c r="J54" s="26">
        <v>0</v>
      </c>
      <c r="K54" s="26">
        <v>8.2810000000000006</v>
      </c>
      <c r="L54" s="26">
        <v>0.62</v>
      </c>
      <c r="M54" s="26">
        <v>0</v>
      </c>
    </row>
    <row r="55" spans="1:13" ht="20.25" customHeight="1">
      <c r="A55" s="10" t="s">
        <v>185</v>
      </c>
      <c r="B55" s="91" t="s">
        <v>186</v>
      </c>
      <c r="C55" s="81" t="s">
        <v>66</v>
      </c>
      <c r="D55" s="17">
        <f t="shared" si="14"/>
        <v>1.6286</v>
      </c>
      <c r="E55" s="104">
        <f t="shared" si="2"/>
        <v>2.089604059420918E-2</v>
      </c>
      <c r="F55" s="26">
        <v>5.2999999999999999E-2</v>
      </c>
      <c r="G55" s="26">
        <v>0.39659</v>
      </c>
      <c r="H55" s="26">
        <v>5.7990000000000007E-2</v>
      </c>
      <c r="I55" s="26">
        <v>7.739E-2</v>
      </c>
      <c r="J55" s="26">
        <v>0.16092000000000001</v>
      </c>
      <c r="K55" s="26">
        <v>0.48422999999999999</v>
      </c>
      <c r="L55" s="26">
        <v>7.2979999999999989E-2</v>
      </c>
      <c r="M55" s="26">
        <v>0.32550000000000001</v>
      </c>
    </row>
    <row r="56" spans="1:13" ht="32.1" customHeight="1">
      <c r="A56" s="10" t="s">
        <v>187</v>
      </c>
      <c r="B56" s="91" t="s">
        <v>188</v>
      </c>
      <c r="C56" s="81" t="s">
        <v>67</v>
      </c>
      <c r="D56" s="17">
        <f t="shared" si="14"/>
        <v>1.7689999999999997</v>
      </c>
      <c r="E56" s="104">
        <f t="shared" si="2"/>
        <v>2.2697467647768654E-2</v>
      </c>
      <c r="F56" s="26">
        <v>0.37</v>
      </c>
      <c r="G56" s="26">
        <v>0</v>
      </c>
      <c r="H56" s="26">
        <v>0.27</v>
      </c>
      <c r="I56" s="26">
        <v>5.9999999999999797E-2</v>
      </c>
      <c r="J56" s="26">
        <v>0.5</v>
      </c>
      <c r="K56" s="26">
        <v>0.03</v>
      </c>
      <c r="L56" s="26">
        <v>0</v>
      </c>
      <c r="M56" s="26">
        <v>0.53900000000000003</v>
      </c>
    </row>
    <row r="57" spans="1:13" s="5" customFormat="1" ht="20.100000000000001" customHeight="1">
      <c r="A57" s="10" t="s">
        <v>189</v>
      </c>
      <c r="B57" s="91" t="s">
        <v>190</v>
      </c>
      <c r="C57" s="81" t="s">
        <v>77</v>
      </c>
      <c r="D57" s="17">
        <f t="shared" si="14"/>
        <v>4.9393989999998809</v>
      </c>
      <c r="E57" s="104">
        <f t="shared" si="2"/>
        <v>6.3375833240202462E-2</v>
      </c>
      <c r="F57" s="26">
        <v>2.9712499999999999</v>
      </c>
      <c r="G57" s="26">
        <v>0</v>
      </c>
      <c r="H57" s="26">
        <v>0.50191000000000008</v>
      </c>
      <c r="I57" s="26">
        <v>6.5399999999999972E-3</v>
      </c>
      <c r="J57" s="26">
        <v>0.38</v>
      </c>
      <c r="K57" s="26">
        <v>0.80159899999988005</v>
      </c>
      <c r="L57" s="26">
        <v>0</v>
      </c>
      <c r="M57" s="26">
        <v>0.27810000000000001</v>
      </c>
    </row>
    <row r="58" spans="1:13" s="5" customFormat="1" ht="32.1" customHeight="1">
      <c r="A58" s="10" t="s">
        <v>191</v>
      </c>
      <c r="B58" s="22" t="s">
        <v>192</v>
      </c>
      <c r="C58" s="6" t="s">
        <v>92</v>
      </c>
      <c r="D58" s="17">
        <f t="shared" si="14"/>
        <v>56.779326800001584</v>
      </c>
      <c r="E58" s="104">
        <f t="shared" si="2"/>
        <v>0.72851720356422833</v>
      </c>
      <c r="F58" s="26">
        <v>4.07</v>
      </c>
      <c r="G58" s="26">
        <v>3.9703000000000008</v>
      </c>
      <c r="H58" s="26">
        <v>0.62403000000000064</v>
      </c>
      <c r="I58" s="26">
        <v>1.5992630000000001</v>
      </c>
      <c r="J58" s="26">
        <v>3.7160320000013587</v>
      </c>
      <c r="K58" s="26">
        <v>28.274786999999417</v>
      </c>
      <c r="L58" s="26">
        <v>3.8545159999999998</v>
      </c>
      <c r="M58" s="26">
        <v>10.6703988000008</v>
      </c>
    </row>
    <row r="59" spans="1:13" ht="20.100000000000001" customHeight="1">
      <c r="A59" s="10" t="s">
        <v>63</v>
      </c>
      <c r="B59" s="22" t="s">
        <v>193</v>
      </c>
      <c r="C59" s="6" t="s">
        <v>90</v>
      </c>
      <c r="D59" s="17">
        <f t="shared" si="14"/>
        <v>3.91</v>
      </c>
      <c r="E59" s="104">
        <f t="shared" si="2"/>
        <v>5.016794714684876E-2</v>
      </c>
      <c r="F59" s="26">
        <v>0</v>
      </c>
      <c r="G59" s="26">
        <v>0</v>
      </c>
      <c r="H59" s="26">
        <v>1.22</v>
      </c>
      <c r="I59" s="26">
        <v>0</v>
      </c>
      <c r="J59" s="26">
        <v>2.69</v>
      </c>
      <c r="K59" s="26">
        <v>0</v>
      </c>
      <c r="L59" s="26">
        <v>0</v>
      </c>
      <c r="M59" s="26">
        <v>0</v>
      </c>
    </row>
    <row r="60" spans="1:13" s="5" customFormat="1" ht="20.100000000000001" customHeight="1">
      <c r="A60" s="10" t="s">
        <v>78</v>
      </c>
      <c r="B60" s="22" t="s">
        <v>194</v>
      </c>
      <c r="C60" s="6" t="s">
        <v>93</v>
      </c>
      <c r="D60" s="17">
        <f t="shared" si="14"/>
        <v>3.6877319999999991</v>
      </c>
      <c r="E60" s="104">
        <f t="shared" si="2"/>
        <v>4.7316098227044204E-2</v>
      </c>
      <c r="F60" s="26">
        <v>0.26332300000000003</v>
      </c>
      <c r="G60" s="26">
        <v>0.18</v>
      </c>
      <c r="H60" s="26">
        <v>0.15367</v>
      </c>
      <c r="I60" s="26">
        <v>0.55910000000000004</v>
      </c>
      <c r="J60" s="26">
        <v>1.2175999999999961E-2</v>
      </c>
      <c r="K60" s="26">
        <v>1.5817289999999999</v>
      </c>
      <c r="L60" s="26">
        <v>0.32056300000000004</v>
      </c>
      <c r="M60" s="26">
        <v>0.61717099999999958</v>
      </c>
    </row>
    <row r="61" spans="1:13" ht="32.1" customHeight="1">
      <c r="A61" s="10" t="s">
        <v>79</v>
      </c>
      <c r="B61" s="22" t="s">
        <v>195</v>
      </c>
      <c r="C61" s="6" t="s">
        <v>91</v>
      </c>
      <c r="D61" s="17">
        <f t="shared" si="14"/>
        <v>38.410000000000004</v>
      </c>
      <c r="E61" s="104">
        <f t="shared" si="2"/>
        <v>0.49282630432492613</v>
      </c>
      <c r="F61" s="26">
        <v>0</v>
      </c>
      <c r="G61" s="26">
        <v>21.08</v>
      </c>
      <c r="H61" s="26">
        <v>0.87492000000000003</v>
      </c>
      <c r="I61" s="26">
        <v>0.21</v>
      </c>
      <c r="J61" s="26">
        <v>3.6861999999999999</v>
      </c>
      <c r="K61" s="26">
        <v>6.0912699999999997</v>
      </c>
      <c r="L61" s="26">
        <v>1.57</v>
      </c>
      <c r="M61" s="26">
        <v>4.8976100000000073</v>
      </c>
    </row>
    <row r="62" spans="1:13" ht="20.25" customHeight="1">
      <c r="A62" s="10" t="s">
        <v>80</v>
      </c>
      <c r="B62" s="22" t="s">
        <v>95</v>
      </c>
      <c r="C62" s="6" t="s">
        <v>196</v>
      </c>
      <c r="D62" s="17">
        <f>D63+D64</f>
        <v>289.96124599999945</v>
      </c>
      <c r="E62" s="104">
        <f t="shared" si="2"/>
        <v>3.7203990956425534</v>
      </c>
      <c r="F62" s="17">
        <f t="shared" ref="F62:M62" si="15">F63+F64</f>
        <v>0.26999999999999996</v>
      </c>
      <c r="G62" s="17">
        <f t="shared" si="15"/>
        <v>18.112139999999997</v>
      </c>
      <c r="H62" s="17">
        <f t="shared" si="15"/>
        <v>2.8234699999999999</v>
      </c>
      <c r="I62" s="17">
        <f t="shared" si="15"/>
        <v>15.606900000000037</v>
      </c>
      <c r="J62" s="17">
        <f t="shared" si="15"/>
        <v>24.27693</v>
      </c>
      <c r="K62" s="17">
        <f t="shared" si="15"/>
        <v>63.353854999999228</v>
      </c>
      <c r="L62" s="17">
        <f t="shared" si="15"/>
        <v>71.527731000000188</v>
      </c>
      <c r="M62" s="17">
        <f t="shared" si="15"/>
        <v>93.990220000000008</v>
      </c>
    </row>
    <row r="63" spans="1:13" s="5" customFormat="1" ht="20.25" customHeight="1">
      <c r="A63" s="10" t="s">
        <v>197</v>
      </c>
      <c r="B63" s="22" t="s">
        <v>198</v>
      </c>
      <c r="C63" s="6" t="s">
        <v>96</v>
      </c>
      <c r="D63" s="17">
        <f t="shared" si="14"/>
        <v>12.125139999999996</v>
      </c>
      <c r="E63" s="104">
        <f t="shared" si="2"/>
        <v>0.15557375515809246</v>
      </c>
      <c r="F63" s="26">
        <v>0</v>
      </c>
      <c r="G63" s="26">
        <v>8.385139999999998</v>
      </c>
      <c r="H63" s="26">
        <v>1.27</v>
      </c>
      <c r="I63" s="26">
        <v>0</v>
      </c>
      <c r="J63" s="26">
        <v>0.85</v>
      </c>
      <c r="K63" s="26">
        <v>0.12</v>
      </c>
      <c r="L63" s="26">
        <v>0</v>
      </c>
      <c r="M63" s="26">
        <v>1.4999999999999998</v>
      </c>
    </row>
    <row r="64" spans="1:13" s="5" customFormat="1" ht="32.1" customHeight="1">
      <c r="A64" s="10" t="s">
        <v>199</v>
      </c>
      <c r="B64" s="22" t="s">
        <v>200</v>
      </c>
      <c r="C64" s="6" t="s">
        <v>94</v>
      </c>
      <c r="D64" s="17">
        <f t="shared" si="14"/>
        <v>277.83610599999946</v>
      </c>
      <c r="E64" s="104">
        <f t="shared" si="2"/>
        <v>3.5648253404844614</v>
      </c>
      <c r="F64" s="26">
        <v>0.26999999999999996</v>
      </c>
      <c r="G64" s="26">
        <v>9.7270000000000003</v>
      </c>
      <c r="H64" s="26">
        <v>1.5534699999999999</v>
      </c>
      <c r="I64" s="26">
        <v>15.606900000000037</v>
      </c>
      <c r="J64" s="26">
        <v>23.426929999999999</v>
      </c>
      <c r="K64" s="26">
        <v>63.233854999999231</v>
      </c>
      <c r="L64" s="26">
        <v>71.527731000000188</v>
      </c>
      <c r="M64" s="26">
        <v>92.490220000000008</v>
      </c>
    </row>
    <row r="65" spans="1:13" s="5" customFormat="1" ht="20.100000000000001" customHeight="1">
      <c r="A65" s="10" t="s">
        <v>82</v>
      </c>
      <c r="B65" s="22" t="s">
        <v>97</v>
      </c>
      <c r="C65" s="6" t="s">
        <v>98</v>
      </c>
      <c r="D65" s="17">
        <f t="shared" si="14"/>
        <v>1.8099999999999887</v>
      </c>
      <c r="E65" s="104">
        <f t="shared" si="2"/>
        <v>2.3223525405574347E-2</v>
      </c>
      <c r="F65" s="26">
        <v>0</v>
      </c>
      <c r="G65" s="26">
        <v>0</v>
      </c>
      <c r="H65" s="26">
        <v>0</v>
      </c>
      <c r="I65" s="26">
        <v>0.19999999999998863</v>
      </c>
      <c r="J65" s="26">
        <v>0</v>
      </c>
      <c r="K65" s="26">
        <v>1.61</v>
      </c>
      <c r="L65" s="26">
        <v>0</v>
      </c>
      <c r="M65" s="26">
        <v>0</v>
      </c>
    </row>
    <row r="66" spans="1:13" s="3" customFormat="1" ht="20.100000000000001" customHeight="1">
      <c r="A66" s="42">
        <v>3</v>
      </c>
      <c r="B66" s="39" t="s">
        <v>201</v>
      </c>
      <c r="C66" s="31" t="s">
        <v>99</v>
      </c>
      <c r="D66" s="40">
        <f t="shared" si="14"/>
        <v>111.31387699999993</v>
      </c>
      <c r="E66" s="33">
        <f t="shared" si="2"/>
        <v>1.4282324035925373</v>
      </c>
      <c r="F66" s="106">
        <f t="shared" ref="F66:M66" si="16">SUM(F68:F71)</f>
        <v>0</v>
      </c>
      <c r="G66" s="106">
        <f t="shared" si="16"/>
        <v>1.6000000000000014E-2</v>
      </c>
      <c r="H66" s="106">
        <f t="shared" si="16"/>
        <v>0</v>
      </c>
      <c r="I66" s="106">
        <f t="shared" si="16"/>
        <v>5.2359999999999989</v>
      </c>
      <c r="J66" s="106">
        <f t="shared" si="16"/>
        <v>1.280913</v>
      </c>
      <c r="K66" s="106">
        <f t="shared" si="16"/>
        <v>58.275858999999947</v>
      </c>
      <c r="L66" s="106">
        <f t="shared" si="16"/>
        <v>26.93712</v>
      </c>
      <c r="M66" s="106">
        <f t="shared" si="16"/>
        <v>19.567984999999997</v>
      </c>
    </row>
    <row r="67" spans="1:13" s="47" customFormat="1" ht="20.100000000000001" customHeight="1">
      <c r="A67" s="87"/>
      <c r="B67" s="45" t="s">
        <v>119</v>
      </c>
      <c r="C67" s="100"/>
      <c r="D67" s="107"/>
      <c r="E67" s="108"/>
      <c r="F67" s="109"/>
      <c r="G67" s="109"/>
      <c r="H67" s="109"/>
      <c r="I67" s="109"/>
      <c r="J67" s="109"/>
      <c r="K67" s="109"/>
      <c r="L67" s="109"/>
      <c r="M67" s="109"/>
    </row>
    <row r="68" spans="1:13" ht="20.100000000000001" customHeight="1">
      <c r="A68" s="10" t="s">
        <v>202</v>
      </c>
      <c r="B68" s="21" t="s">
        <v>204</v>
      </c>
      <c r="C68" s="6" t="s">
        <v>205</v>
      </c>
      <c r="D68" s="102">
        <f t="shared" si="14"/>
        <v>76.78756800000005</v>
      </c>
      <c r="E68" s="104">
        <f t="shared" si="2"/>
        <v>0.98523648413275133</v>
      </c>
      <c r="F68" s="102">
        <v>0</v>
      </c>
      <c r="G68" s="102">
        <v>1.6000000000000014E-2</v>
      </c>
      <c r="H68" s="102">
        <v>0</v>
      </c>
      <c r="I68" s="102">
        <v>5.2359999999999989</v>
      </c>
      <c r="J68" s="102">
        <v>1.03</v>
      </c>
      <c r="K68" s="102">
        <v>41.297463000000064</v>
      </c>
      <c r="L68" s="102">
        <v>13.39512</v>
      </c>
      <c r="M68" s="102">
        <v>15.812984999999996</v>
      </c>
    </row>
    <row r="69" spans="1:13" ht="20.100000000000001" customHeight="1">
      <c r="A69" s="10" t="s">
        <v>203</v>
      </c>
      <c r="B69" s="21" t="s">
        <v>207</v>
      </c>
      <c r="C69" s="6" t="s">
        <v>208</v>
      </c>
      <c r="D69" s="102">
        <f t="shared" si="14"/>
        <v>34.526308999999884</v>
      </c>
      <c r="E69" s="104">
        <f t="shared" si="2"/>
        <v>0.44299591945978595</v>
      </c>
      <c r="F69" s="102">
        <v>0</v>
      </c>
      <c r="G69" s="102">
        <v>0</v>
      </c>
      <c r="H69" s="102">
        <v>0</v>
      </c>
      <c r="I69" s="102">
        <v>0</v>
      </c>
      <c r="J69" s="102">
        <v>0.250913</v>
      </c>
      <c r="K69" s="102">
        <v>16.978395999999883</v>
      </c>
      <c r="L69" s="102">
        <v>13.542</v>
      </c>
      <c r="M69" s="102">
        <v>3.7549999999999999</v>
      </c>
    </row>
    <row r="70" spans="1:13" ht="20.100000000000001" customHeight="1">
      <c r="A70" s="10" t="s">
        <v>206</v>
      </c>
      <c r="B70" s="21" t="s">
        <v>210</v>
      </c>
      <c r="C70" s="10" t="s">
        <v>211</v>
      </c>
      <c r="D70" s="102">
        <f t="shared" si="14"/>
        <v>0</v>
      </c>
      <c r="E70" s="104">
        <f t="shared" si="2"/>
        <v>0</v>
      </c>
      <c r="F70" s="102">
        <v>0</v>
      </c>
      <c r="G70" s="102">
        <v>0</v>
      </c>
      <c r="H70" s="102">
        <v>0</v>
      </c>
      <c r="I70" s="102">
        <v>0</v>
      </c>
      <c r="J70" s="102">
        <v>0</v>
      </c>
      <c r="K70" s="102">
        <v>0</v>
      </c>
      <c r="L70" s="102">
        <v>0</v>
      </c>
      <c r="M70" s="102">
        <v>0</v>
      </c>
    </row>
    <row r="71" spans="1:13" ht="20.100000000000001" customHeight="1">
      <c r="A71" s="10" t="s">
        <v>209</v>
      </c>
      <c r="B71" s="21" t="s">
        <v>212</v>
      </c>
      <c r="C71" s="10" t="s">
        <v>213</v>
      </c>
      <c r="D71" s="102">
        <f t="shared" si="14"/>
        <v>0</v>
      </c>
      <c r="E71" s="104">
        <f t="shared" si="2"/>
        <v>0</v>
      </c>
      <c r="F71" s="102">
        <v>0</v>
      </c>
      <c r="G71" s="102">
        <v>0</v>
      </c>
      <c r="H71" s="102">
        <v>0</v>
      </c>
      <c r="I71" s="102">
        <v>0</v>
      </c>
      <c r="J71" s="102">
        <v>0</v>
      </c>
      <c r="K71" s="102">
        <v>0</v>
      </c>
      <c r="L71" s="102">
        <v>0</v>
      </c>
      <c r="M71" s="102">
        <v>0</v>
      </c>
    </row>
    <row r="72" spans="1:13" s="23" customFormat="1" ht="20.100000000000001" customHeight="1">
      <c r="A72" s="42">
        <v>4</v>
      </c>
      <c r="B72" s="78" t="s">
        <v>246</v>
      </c>
      <c r="C72" s="29"/>
      <c r="D72" s="101"/>
      <c r="E72" s="101"/>
      <c r="F72" s="101">
        <v>0</v>
      </c>
      <c r="G72" s="101">
        <v>0</v>
      </c>
      <c r="H72" s="101">
        <v>0</v>
      </c>
      <c r="I72" s="101">
        <v>0</v>
      </c>
      <c r="J72" s="101">
        <v>0</v>
      </c>
      <c r="K72" s="101">
        <v>0</v>
      </c>
      <c r="L72" s="101">
        <v>0</v>
      </c>
      <c r="M72" s="101">
        <v>0</v>
      </c>
    </row>
    <row r="73" spans="1:13" ht="20.100000000000001" customHeight="1">
      <c r="B73" s="5" t="s">
        <v>247</v>
      </c>
    </row>
  </sheetData>
  <mergeCells count="8">
    <mergeCell ref="A1:M1"/>
    <mergeCell ref="A2:M2"/>
    <mergeCell ref="A4:A5"/>
    <mergeCell ref="B4:B5"/>
    <mergeCell ref="C4:C5"/>
    <mergeCell ref="D4:D5"/>
    <mergeCell ref="E4:E5"/>
    <mergeCell ref="F4:M4"/>
  </mergeCells>
  <pageMargins left="0.55118110236220474" right="0.31496062992125984" top="0.74803149606299213" bottom="0.55118110236220474" header="0.31496062992125984" footer="0.31496062992125984"/>
  <pageSetup paperSize="9" scale="9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sheetPr>
  <dimension ref="A1:L66"/>
  <sheetViews>
    <sheetView showZeros="0" view="pageLayout" zoomScaleNormal="100" workbookViewId="0">
      <selection activeCell="D4" sqref="D4:D5"/>
    </sheetView>
  </sheetViews>
  <sheetFormatPr defaultColWidth="6.85546875" defaultRowHeight="15"/>
  <cols>
    <col min="1" max="1" width="6.7109375" style="28" customWidth="1"/>
    <col min="2" max="2" width="43" style="4" customWidth="1"/>
    <col min="3" max="3" width="7.140625" style="4" customWidth="1"/>
    <col min="4" max="4" width="12.85546875" style="4" customWidth="1"/>
    <col min="5" max="5" width="10.42578125" style="4" customWidth="1"/>
    <col min="6" max="7" width="8.28515625" style="4" customWidth="1"/>
    <col min="8" max="8" width="9" style="4" customWidth="1"/>
    <col min="9" max="9" width="8.28515625" style="4" customWidth="1"/>
    <col min="10" max="10" width="10.5703125" style="4" customWidth="1"/>
    <col min="11" max="11" width="10.28515625" style="4" bestFit="1" customWidth="1"/>
    <col min="12" max="12" width="8.28515625" style="4" customWidth="1"/>
    <col min="13" max="13" width="6.85546875" style="4"/>
    <col min="14" max="14" width="9.140625" style="4" bestFit="1" customWidth="1"/>
    <col min="15" max="15" width="7.28515625" style="4" bestFit="1" customWidth="1"/>
    <col min="16" max="16" width="9" style="4" bestFit="1" customWidth="1"/>
    <col min="17" max="17" width="7.28515625" style="4" bestFit="1" customWidth="1"/>
    <col min="18" max="16384" width="6.85546875" style="4"/>
  </cols>
  <sheetData>
    <row r="1" spans="1:12" ht="20.25" customHeight="1">
      <c r="A1" s="111" t="s">
        <v>263</v>
      </c>
      <c r="B1" s="111"/>
      <c r="C1" s="111"/>
      <c r="D1" s="111"/>
      <c r="E1" s="111"/>
      <c r="F1" s="111"/>
      <c r="G1" s="111"/>
      <c r="H1" s="111"/>
      <c r="I1" s="111"/>
      <c r="J1" s="111"/>
      <c r="K1" s="111"/>
      <c r="L1" s="111"/>
    </row>
    <row r="2" spans="1:12" ht="20.25" customHeight="1">
      <c r="A2" s="120" t="str">
        <f>'Biểu số 02'!A2:M2</f>
        <v>(Kèm theo Tờ trình số:           /TTr-UBND ngày …/4/2025 của Ủy ban nhân dân thành phố Lạng Sơn)</v>
      </c>
      <c r="B2" s="120"/>
      <c r="C2" s="120"/>
      <c r="D2" s="120"/>
      <c r="E2" s="120"/>
      <c r="F2" s="120"/>
      <c r="G2" s="120"/>
      <c r="H2" s="120"/>
      <c r="I2" s="120"/>
      <c r="J2" s="120"/>
      <c r="K2" s="120"/>
      <c r="L2" s="120"/>
    </row>
    <row r="3" spans="1:12" ht="20.25" customHeight="1">
      <c r="A3" s="70"/>
      <c r="B3" s="70"/>
      <c r="C3" s="70"/>
      <c r="D3" s="70"/>
      <c r="E3" s="70"/>
      <c r="F3" s="70"/>
      <c r="G3" s="70"/>
      <c r="H3" s="70"/>
      <c r="I3" s="70"/>
      <c r="J3" s="70"/>
      <c r="K3" s="70"/>
      <c r="L3" s="85" t="s">
        <v>0</v>
      </c>
    </row>
    <row r="4" spans="1:12" s="3" customFormat="1" ht="18" customHeight="1">
      <c r="A4" s="113" t="s">
        <v>1</v>
      </c>
      <c r="B4" s="114" t="s">
        <v>100</v>
      </c>
      <c r="C4" s="114" t="s">
        <v>2</v>
      </c>
      <c r="D4" s="114" t="s">
        <v>116</v>
      </c>
      <c r="E4" s="114" t="s">
        <v>3</v>
      </c>
      <c r="F4" s="114"/>
      <c r="G4" s="114"/>
      <c r="H4" s="114"/>
      <c r="I4" s="114"/>
      <c r="J4" s="114"/>
      <c r="K4" s="114"/>
      <c r="L4" s="114"/>
    </row>
    <row r="5" spans="1:12" s="3" customFormat="1" ht="32.1" customHeight="1">
      <c r="A5" s="113"/>
      <c r="B5" s="114"/>
      <c r="C5" s="114"/>
      <c r="D5" s="114"/>
      <c r="E5" s="18" t="s">
        <v>123</v>
      </c>
      <c r="F5" s="18" t="s">
        <v>124</v>
      </c>
      <c r="G5" s="18" t="s">
        <v>125</v>
      </c>
      <c r="H5" s="18" t="s">
        <v>126</v>
      </c>
      <c r="I5" s="18" t="s">
        <v>127</v>
      </c>
      <c r="J5" s="18" t="s">
        <v>128</v>
      </c>
      <c r="K5" s="18" t="s">
        <v>129</v>
      </c>
      <c r="L5" s="18" t="s">
        <v>130</v>
      </c>
    </row>
    <row r="6" spans="1:12" s="2" customFormat="1" ht="18" customHeight="1">
      <c r="A6" s="1">
        <v>-1</v>
      </c>
      <c r="B6" s="1">
        <v>-2</v>
      </c>
      <c r="C6" s="1">
        <v>-3</v>
      </c>
      <c r="D6" s="1" t="s">
        <v>131</v>
      </c>
      <c r="E6" s="1">
        <v>-5</v>
      </c>
      <c r="F6" s="1">
        <v>-6</v>
      </c>
      <c r="G6" s="1">
        <v>-7</v>
      </c>
      <c r="H6" s="1">
        <v>-8</v>
      </c>
      <c r="I6" s="1">
        <v>-9</v>
      </c>
      <c r="J6" s="1">
        <v>-10</v>
      </c>
      <c r="K6" s="1">
        <v>-11</v>
      </c>
      <c r="L6" s="1">
        <v>-12</v>
      </c>
    </row>
    <row r="7" spans="1:12" s="3" customFormat="1" ht="20.100000000000001" hidden="1" customHeight="1">
      <c r="A7" s="19"/>
      <c r="B7" s="9" t="s">
        <v>4</v>
      </c>
      <c r="C7" s="19"/>
      <c r="D7" s="88">
        <f>SUM(E7:L7)</f>
        <v>20.312923000000055</v>
      </c>
      <c r="E7" s="88">
        <f>E8+E24</f>
        <v>0</v>
      </c>
      <c r="F7" s="88">
        <f t="shared" ref="F7:L7" si="0">F8+F24</f>
        <v>0.67209999999999992</v>
      </c>
      <c r="G7" s="88">
        <f t="shared" si="0"/>
        <v>0.28999999999999998</v>
      </c>
      <c r="H7" s="88">
        <f t="shared" si="0"/>
        <v>0.37400000000000055</v>
      </c>
      <c r="I7" s="88">
        <f t="shared" si="0"/>
        <v>5.9087000000000001E-2</v>
      </c>
      <c r="J7" s="88">
        <f t="shared" si="0"/>
        <v>17.400141000000048</v>
      </c>
      <c r="K7" s="88">
        <f t="shared" si="0"/>
        <v>1.2028799999999999</v>
      </c>
      <c r="L7" s="88">
        <f t="shared" si="0"/>
        <v>0.31471500000000796</v>
      </c>
    </row>
    <row r="8" spans="1:12" s="3" customFormat="1" ht="20.100000000000001" customHeight="1">
      <c r="A8" s="29" t="s">
        <v>5</v>
      </c>
      <c r="B8" s="30" t="s">
        <v>135</v>
      </c>
      <c r="C8" s="31" t="s">
        <v>6</v>
      </c>
      <c r="D8" s="32">
        <f t="shared" ref="D8:D65" si="1">SUM(E8:L8)</f>
        <v>0</v>
      </c>
      <c r="E8" s="32">
        <f>E9+E12+E13+E14+E15+E16+E20+E21+E22+E23</f>
        <v>0</v>
      </c>
      <c r="F8" s="32">
        <f t="shared" ref="F8:L8" si="2">F9+F12+F13+F14+F15+F16+F20+F21+F22+F23</f>
        <v>0</v>
      </c>
      <c r="G8" s="32">
        <f t="shared" si="2"/>
        <v>0</v>
      </c>
      <c r="H8" s="32">
        <f t="shared" si="2"/>
        <v>0</v>
      </c>
      <c r="I8" s="32">
        <f t="shared" si="2"/>
        <v>0</v>
      </c>
      <c r="J8" s="32">
        <f t="shared" si="2"/>
        <v>0</v>
      </c>
      <c r="K8" s="32">
        <f t="shared" si="2"/>
        <v>0</v>
      </c>
      <c r="L8" s="32">
        <f t="shared" si="2"/>
        <v>0</v>
      </c>
    </row>
    <row r="9" spans="1:12" ht="20.100000000000001" customHeight="1">
      <c r="A9" s="10" t="s">
        <v>7</v>
      </c>
      <c r="B9" s="21" t="s">
        <v>105</v>
      </c>
      <c r="C9" s="6" t="s">
        <v>8</v>
      </c>
      <c r="D9" s="36">
        <f t="shared" si="1"/>
        <v>0</v>
      </c>
      <c r="E9" s="36">
        <f>E10+E11</f>
        <v>0</v>
      </c>
      <c r="F9" s="36">
        <f t="shared" ref="F9:L9" si="3">F10+F11</f>
        <v>0</v>
      </c>
      <c r="G9" s="36">
        <f t="shared" si="3"/>
        <v>0</v>
      </c>
      <c r="H9" s="36">
        <f t="shared" si="3"/>
        <v>0</v>
      </c>
      <c r="I9" s="36">
        <f t="shared" si="3"/>
        <v>0</v>
      </c>
      <c r="J9" s="36">
        <f t="shared" si="3"/>
        <v>0</v>
      </c>
      <c r="K9" s="36">
        <f t="shared" si="3"/>
        <v>0</v>
      </c>
      <c r="L9" s="36">
        <f t="shared" si="3"/>
        <v>0</v>
      </c>
    </row>
    <row r="10" spans="1:12" ht="20.100000000000001" customHeight="1">
      <c r="A10" s="10" t="s">
        <v>117</v>
      </c>
      <c r="B10" s="20" t="s">
        <v>136</v>
      </c>
      <c r="C10" s="6" t="s">
        <v>9</v>
      </c>
      <c r="D10" s="36">
        <f t="shared" si="1"/>
        <v>0</v>
      </c>
      <c r="E10" s="36">
        <v>0</v>
      </c>
      <c r="F10" s="36">
        <v>0</v>
      </c>
      <c r="G10" s="36">
        <v>0</v>
      </c>
      <c r="H10" s="36">
        <v>0</v>
      </c>
      <c r="I10" s="36">
        <v>0</v>
      </c>
      <c r="J10" s="36">
        <v>0</v>
      </c>
      <c r="K10" s="36">
        <v>0</v>
      </c>
      <c r="L10" s="36">
        <v>0</v>
      </c>
    </row>
    <row r="11" spans="1:12" ht="20.100000000000001" customHeight="1">
      <c r="A11" s="10" t="s">
        <v>118</v>
      </c>
      <c r="B11" s="21" t="s">
        <v>10</v>
      </c>
      <c r="C11" s="6" t="s">
        <v>11</v>
      </c>
      <c r="D11" s="36">
        <f t="shared" si="1"/>
        <v>0</v>
      </c>
      <c r="E11" s="93">
        <v>0</v>
      </c>
      <c r="F11" s="93">
        <v>0</v>
      </c>
      <c r="G11" s="93">
        <v>0</v>
      </c>
      <c r="H11" s="93">
        <v>0</v>
      </c>
      <c r="I11" s="93">
        <v>0</v>
      </c>
      <c r="J11" s="93">
        <v>0</v>
      </c>
      <c r="K11" s="93">
        <v>0</v>
      </c>
      <c r="L11" s="93">
        <v>0</v>
      </c>
    </row>
    <row r="12" spans="1:12" ht="20.100000000000001" customHeight="1">
      <c r="A12" s="10" t="s">
        <v>12</v>
      </c>
      <c r="B12" s="12" t="s">
        <v>137</v>
      </c>
      <c r="C12" s="6" t="s">
        <v>13</v>
      </c>
      <c r="D12" s="36">
        <f t="shared" si="1"/>
        <v>0</v>
      </c>
      <c r="E12" s="36">
        <v>0</v>
      </c>
      <c r="F12" s="36">
        <v>0</v>
      </c>
      <c r="G12" s="36">
        <v>0</v>
      </c>
      <c r="H12" s="36">
        <v>0</v>
      </c>
      <c r="I12" s="36">
        <v>0</v>
      </c>
      <c r="J12" s="36">
        <v>0</v>
      </c>
      <c r="K12" s="36">
        <v>0</v>
      </c>
      <c r="L12" s="36">
        <v>0</v>
      </c>
    </row>
    <row r="13" spans="1:12" ht="20.100000000000001" customHeight="1">
      <c r="A13" s="10" t="s">
        <v>14</v>
      </c>
      <c r="B13" s="12" t="s">
        <v>15</v>
      </c>
      <c r="C13" s="6" t="s">
        <v>16</v>
      </c>
      <c r="D13" s="36">
        <f t="shared" si="1"/>
        <v>0</v>
      </c>
      <c r="E13" s="93">
        <v>0</v>
      </c>
      <c r="F13" s="93">
        <v>0</v>
      </c>
      <c r="G13" s="93">
        <v>0</v>
      </c>
      <c r="H13" s="93">
        <v>0</v>
      </c>
      <c r="I13" s="93">
        <v>0</v>
      </c>
      <c r="J13" s="93">
        <v>0</v>
      </c>
      <c r="K13" s="93">
        <v>0</v>
      </c>
      <c r="L13" s="93">
        <v>0</v>
      </c>
    </row>
    <row r="14" spans="1:12" ht="20.100000000000001" customHeight="1">
      <c r="A14" s="10" t="s">
        <v>17</v>
      </c>
      <c r="B14" s="21" t="s">
        <v>21</v>
      </c>
      <c r="C14" s="6" t="s">
        <v>22</v>
      </c>
      <c r="D14" s="36">
        <f t="shared" si="1"/>
        <v>0</v>
      </c>
      <c r="E14" s="93">
        <v>0</v>
      </c>
      <c r="F14" s="93">
        <v>0</v>
      </c>
      <c r="G14" s="93">
        <v>0</v>
      </c>
      <c r="H14" s="93">
        <v>0</v>
      </c>
      <c r="I14" s="93">
        <v>0</v>
      </c>
      <c r="J14" s="93">
        <v>0</v>
      </c>
      <c r="K14" s="93">
        <v>0</v>
      </c>
      <c r="L14" s="93">
        <v>0</v>
      </c>
    </row>
    <row r="15" spans="1:12" ht="20.100000000000001" customHeight="1">
      <c r="A15" s="10" t="s">
        <v>20</v>
      </c>
      <c r="B15" s="21" t="s">
        <v>18</v>
      </c>
      <c r="C15" s="6" t="s">
        <v>19</v>
      </c>
      <c r="D15" s="36">
        <f t="shared" si="1"/>
        <v>0</v>
      </c>
      <c r="E15" s="93">
        <v>0</v>
      </c>
      <c r="F15" s="93">
        <v>0</v>
      </c>
      <c r="G15" s="93">
        <v>0</v>
      </c>
      <c r="H15" s="93">
        <v>0</v>
      </c>
      <c r="I15" s="93">
        <v>0</v>
      </c>
      <c r="J15" s="93">
        <v>0</v>
      </c>
      <c r="K15" s="93">
        <v>0</v>
      </c>
      <c r="L15" s="93">
        <v>0</v>
      </c>
    </row>
    <row r="16" spans="1:12" ht="20.100000000000001" customHeight="1">
      <c r="A16" s="10" t="s">
        <v>23</v>
      </c>
      <c r="B16" s="21" t="s">
        <v>24</v>
      </c>
      <c r="C16" s="6" t="s">
        <v>25</v>
      </c>
      <c r="D16" s="36">
        <f t="shared" si="1"/>
        <v>0</v>
      </c>
      <c r="E16" s="93">
        <v>0</v>
      </c>
      <c r="F16" s="93">
        <v>0</v>
      </c>
      <c r="G16" s="93">
        <v>0</v>
      </c>
      <c r="H16" s="93">
        <v>0</v>
      </c>
      <c r="I16" s="93">
        <v>0</v>
      </c>
      <c r="J16" s="93">
        <v>0</v>
      </c>
      <c r="K16" s="93">
        <v>0</v>
      </c>
      <c r="L16" s="93">
        <v>0</v>
      </c>
    </row>
    <row r="17" spans="1:12" s="5" customFormat="1" ht="20.100000000000001" customHeight="1">
      <c r="A17" s="13"/>
      <c r="B17" s="11" t="s">
        <v>138</v>
      </c>
      <c r="C17" s="15" t="s">
        <v>26</v>
      </c>
      <c r="D17" s="35">
        <f t="shared" si="1"/>
        <v>0</v>
      </c>
      <c r="E17" s="94">
        <v>0</v>
      </c>
      <c r="F17" s="94">
        <v>0</v>
      </c>
      <c r="G17" s="94">
        <v>0</v>
      </c>
      <c r="H17" s="94">
        <v>0</v>
      </c>
      <c r="I17" s="94">
        <v>0</v>
      </c>
      <c r="J17" s="94">
        <v>0</v>
      </c>
      <c r="K17" s="94">
        <v>0</v>
      </c>
      <c r="L17" s="94">
        <v>0</v>
      </c>
    </row>
    <row r="18" spans="1:12" s="5" customFormat="1" ht="20.100000000000001" hidden="1" customHeight="1">
      <c r="A18" s="13"/>
      <c r="B18" s="14" t="s">
        <v>27</v>
      </c>
      <c r="C18" s="15" t="s">
        <v>28</v>
      </c>
      <c r="D18" s="35">
        <f t="shared" si="1"/>
        <v>0</v>
      </c>
      <c r="E18" s="94">
        <v>0</v>
      </c>
      <c r="F18" s="94">
        <v>0</v>
      </c>
      <c r="G18" s="94">
        <v>0</v>
      </c>
      <c r="H18" s="94">
        <v>0</v>
      </c>
      <c r="I18" s="94">
        <v>0</v>
      </c>
      <c r="J18" s="94">
        <v>0</v>
      </c>
      <c r="K18" s="94">
        <v>0</v>
      </c>
      <c r="L18" s="94">
        <v>0</v>
      </c>
    </row>
    <row r="19" spans="1:12" s="5" customFormat="1" ht="20.100000000000001" hidden="1" customHeight="1">
      <c r="A19" s="13"/>
      <c r="B19" s="14" t="s">
        <v>29</v>
      </c>
      <c r="C19" s="15" t="s">
        <v>30</v>
      </c>
      <c r="D19" s="35">
        <f t="shared" si="1"/>
        <v>0</v>
      </c>
      <c r="E19" s="94">
        <v>0</v>
      </c>
      <c r="F19" s="94">
        <v>0</v>
      </c>
      <c r="G19" s="94">
        <v>0</v>
      </c>
      <c r="H19" s="94">
        <v>0</v>
      </c>
      <c r="I19" s="94">
        <v>0</v>
      </c>
      <c r="J19" s="94">
        <v>0</v>
      </c>
      <c r="K19" s="94">
        <v>0</v>
      </c>
      <c r="L19" s="94">
        <v>0</v>
      </c>
    </row>
    <row r="20" spans="1:12" ht="20.100000000000001" customHeight="1">
      <c r="A20" s="10" t="s">
        <v>31</v>
      </c>
      <c r="B20" s="12" t="s">
        <v>102</v>
      </c>
      <c r="C20" s="6" t="s">
        <v>32</v>
      </c>
      <c r="D20" s="36">
        <f t="shared" si="1"/>
        <v>0</v>
      </c>
      <c r="E20" s="93">
        <v>0</v>
      </c>
      <c r="F20" s="93">
        <v>0</v>
      </c>
      <c r="G20" s="93">
        <v>0</v>
      </c>
      <c r="H20" s="93">
        <v>0</v>
      </c>
      <c r="I20" s="93">
        <v>0</v>
      </c>
      <c r="J20" s="93">
        <v>0</v>
      </c>
      <c r="K20" s="93">
        <v>0</v>
      </c>
      <c r="L20" s="93">
        <v>0</v>
      </c>
    </row>
    <row r="21" spans="1:12" ht="20.100000000000001" customHeight="1">
      <c r="A21" s="10" t="s">
        <v>33</v>
      </c>
      <c r="B21" s="12" t="s">
        <v>139</v>
      </c>
      <c r="C21" s="6" t="s">
        <v>140</v>
      </c>
      <c r="D21" s="36">
        <f t="shared" si="1"/>
        <v>0</v>
      </c>
      <c r="E21" s="93">
        <v>0</v>
      </c>
      <c r="F21" s="93">
        <v>0</v>
      </c>
      <c r="G21" s="93">
        <v>0</v>
      </c>
      <c r="H21" s="93">
        <v>0</v>
      </c>
      <c r="I21" s="93">
        <v>0</v>
      </c>
      <c r="J21" s="93">
        <v>0</v>
      </c>
      <c r="K21" s="93">
        <v>0</v>
      </c>
      <c r="L21" s="93">
        <v>0</v>
      </c>
    </row>
    <row r="22" spans="1:12" ht="20.100000000000001" customHeight="1">
      <c r="A22" s="10" t="s">
        <v>36</v>
      </c>
      <c r="B22" s="12" t="s">
        <v>34</v>
      </c>
      <c r="C22" s="6" t="s">
        <v>35</v>
      </c>
      <c r="D22" s="36">
        <f t="shared" si="1"/>
        <v>0</v>
      </c>
      <c r="E22" s="93">
        <v>0</v>
      </c>
      <c r="F22" s="93">
        <v>0</v>
      </c>
      <c r="G22" s="93">
        <v>0</v>
      </c>
      <c r="H22" s="93">
        <v>0</v>
      </c>
      <c r="I22" s="93">
        <v>0</v>
      </c>
      <c r="J22" s="93">
        <v>0</v>
      </c>
      <c r="K22" s="93">
        <v>0</v>
      </c>
      <c r="L22" s="93">
        <v>0</v>
      </c>
    </row>
    <row r="23" spans="1:12" ht="20.100000000000001" customHeight="1">
      <c r="A23" s="10" t="s">
        <v>141</v>
      </c>
      <c r="B23" s="12" t="s">
        <v>37</v>
      </c>
      <c r="C23" s="6" t="s">
        <v>38</v>
      </c>
      <c r="D23" s="36">
        <f t="shared" si="1"/>
        <v>0</v>
      </c>
      <c r="E23" s="93">
        <v>0</v>
      </c>
      <c r="F23" s="93">
        <v>0</v>
      </c>
      <c r="G23" s="93">
        <v>0</v>
      </c>
      <c r="H23" s="93">
        <v>0</v>
      </c>
      <c r="I23" s="93">
        <v>0</v>
      </c>
      <c r="J23" s="93">
        <v>0</v>
      </c>
      <c r="K23" s="93">
        <v>0</v>
      </c>
      <c r="L23" s="93">
        <v>0</v>
      </c>
    </row>
    <row r="24" spans="1:12" s="3" customFormat="1" ht="20.100000000000001" customHeight="1">
      <c r="A24" s="29" t="s">
        <v>39</v>
      </c>
      <c r="B24" s="39" t="s">
        <v>142</v>
      </c>
      <c r="C24" s="31" t="s">
        <v>40</v>
      </c>
      <c r="D24" s="32">
        <f t="shared" si="1"/>
        <v>20.312923000000055</v>
      </c>
      <c r="E24" s="86">
        <f>E25+E26+E27+E28+E29+E30+E41+E48+E59+E60+E61+E62+E65</f>
        <v>0</v>
      </c>
      <c r="F24" s="86">
        <f t="shared" ref="F24:L24" si="4">F25+F26+F27+F28+F29+F30+F41+F48+F59+F60+F61+F62+F65</f>
        <v>0.67209999999999992</v>
      </c>
      <c r="G24" s="86">
        <f t="shared" si="4"/>
        <v>0.28999999999999998</v>
      </c>
      <c r="H24" s="86">
        <f t="shared" si="4"/>
        <v>0.37400000000000055</v>
      </c>
      <c r="I24" s="86">
        <f t="shared" si="4"/>
        <v>5.9087000000000001E-2</v>
      </c>
      <c r="J24" s="86">
        <f t="shared" si="4"/>
        <v>17.400141000000048</v>
      </c>
      <c r="K24" s="86">
        <f t="shared" si="4"/>
        <v>1.2028799999999999</v>
      </c>
      <c r="L24" s="86">
        <f t="shared" si="4"/>
        <v>0.31471500000000796</v>
      </c>
    </row>
    <row r="25" spans="1:12" ht="20.100000000000001" customHeight="1">
      <c r="A25" s="10" t="s">
        <v>41</v>
      </c>
      <c r="B25" s="20" t="s">
        <v>83</v>
      </c>
      <c r="C25" s="6" t="s">
        <v>84</v>
      </c>
      <c r="D25" s="36">
        <f t="shared" si="1"/>
        <v>7.6520700000000907</v>
      </c>
      <c r="E25" s="93">
        <v>0</v>
      </c>
      <c r="F25" s="93">
        <v>0</v>
      </c>
      <c r="G25" s="93">
        <v>0</v>
      </c>
      <c r="H25" s="93">
        <v>0</v>
      </c>
      <c r="I25" s="93">
        <v>0</v>
      </c>
      <c r="J25" s="93">
        <v>7.6520700000000907</v>
      </c>
      <c r="K25" s="93">
        <v>0</v>
      </c>
      <c r="L25" s="93">
        <v>0</v>
      </c>
    </row>
    <row r="26" spans="1:12" ht="20.100000000000001" customHeight="1">
      <c r="A26" s="10" t="s">
        <v>44</v>
      </c>
      <c r="B26" s="22" t="s">
        <v>85</v>
      </c>
      <c r="C26" s="6" t="s">
        <v>86</v>
      </c>
      <c r="D26" s="36">
        <f t="shared" si="1"/>
        <v>0.34084700000000001</v>
      </c>
      <c r="E26" s="93">
        <v>0</v>
      </c>
      <c r="F26" s="93">
        <v>0</v>
      </c>
      <c r="G26" s="93">
        <v>0.28999999999999998</v>
      </c>
      <c r="H26" s="93">
        <v>0</v>
      </c>
      <c r="I26" s="93">
        <v>5.0847000000000003E-2</v>
      </c>
      <c r="J26" s="93">
        <v>0</v>
      </c>
      <c r="K26" s="93">
        <v>0</v>
      </c>
      <c r="L26" s="93">
        <v>0</v>
      </c>
    </row>
    <row r="27" spans="1:12" ht="20.100000000000001" customHeight="1">
      <c r="A27" s="10" t="s">
        <v>47</v>
      </c>
      <c r="B27" s="22" t="s">
        <v>87</v>
      </c>
      <c r="C27" s="6" t="s">
        <v>88</v>
      </c>
      <c r="D27" s="36">
        <f t="shared" si="1"/>
        <v>0</v>
      </c>
      <c r="E27" s="93">
        <v>0</v>
      </c>
      <c r="F27" s="93">
        <v>0</v>
      </c>
      <c r="G27" s="93">
        <v>0</v>
      </c>
      <c r="H27" s="93">
        <v>0</v>
      </c>
      <c r="I27" s="93">
        <v>0</v>
      </c>
      <c r="J27" s="93">
        <v>0</v>
      </c>
      <c r="K27" s="93">
        <v>0</v>
      </c>
      <c r="L27" s="93">
        <v>0</v>
      </c>
    </row>
    <row r="28" spans="1:12" ht="20.100000000000001" customHeight="1">
      <c r="A28" s="10" t="s">
        <v>50</v>
      </c>
      <c r="B28" s="12" t="s">
        <v>42</v>
      </c>
      <c r="C28" s="6" t="s">
        <v>43</v>
      </c>
      <c r="D28" s="36">
        <f t="shared" si="1"/>
        <v>0</v>
      </c>
      <c r="E28" s="93">
        <v>0</v>
      </c>
      <c r="F28" s="93">
        <v>0</v>
      </c>
      <c r="G28" s="93">
        <v>0</v>
      </c>
      <c r="H28" s="93">
        <v>0</v>
      </c>
      <c r="I28" s="93">
        <v>0</v>
      </c>
      <c r="J28" s="93">
        <v>0</v>
      </c>
      <c r="K28" s="93">
        <v>0</v>
      </c>
      <c r="L28" s="93">
        <v>0</v>
      </c>
    </row>
    <row r="29" spans="1:12" ht="20.100000000000001" customHeight="1">
      <c r="A29" s="10" t="s">
        <v>51</v>
      </c>
      <c r="B29" s="12" t="s">
        <v>45</v>
      </c>
      <c r="C29" s="6" t="s">
        <v>46</v>
      </c>
      <c r="D29" s="36">
        <f t="shared" si="1"/>
        <v>0.19</v>
      </c>
      <c r="E29" s="93">
        <v>0</v>
      </c>
      <c r="F29" s="93">
        <v>0.19</v>
      </c>
      <c r="G29" s="93">
        <v>0</v>
      </c>
      <c r="H29" s="93">
        <v>0</v>
      </c>
      <c r="I29" s="93">
        <v>0</v>
      </c>
      <c r="J29" s="93">
        <v>0</v>
      </c>
      <c r="K29" s="93">
        <v>0</v>
      </c>
      <c r="L29" s="93">
        <v>0</v>
      </c>
    </row>
    <row r="30" spans="1:12" ht="20.100000000000001" customHeight="1">
      <c r="A30" s="10" t="s">
        <v>54</v>
      </c>
      <c r="B30" s="12" t="s">
        <v>143</v>
      </c>
      <c r="C30" s="6" t="s">
        <v>144</v>
      </c>
      <c r="D30" s="36">
        <f t="shared" si="1"/>
        <v>10.293620999999966</v>
      </c>
      <c r="E30" s="93">
        <v>0</v>
      </c>
      <c r="F30" s="93">
        <v>0</v>
      </c>
      <c r="G30" s="93">
        <v>0</v>
      </c>
      <c r="H30" s="93">
        <v>0</v>
      </c>
      <c r="I30" s="93">
        <v>0</v>
      </c>
      <c r="J30" s="93">
        <v>9.1268009999999578</v>
      </c>
      <c r="K30" s="93">
        <v>0.98</v>
      </c>
      <c r="L30" s="93">
        <v>0.18682000000000798</v>
      </c>
    </row>
    <row r="31" spans="1:12" ht="20.100000000000001" customHeight="1">
      <c r="A31" s="10" t="s">
        <v>145</v>
      </c>
      <c r="B31" s="16" t="s">
        <v>68</v>
      </c>
      <c r="C31" s="6" t="s">
        <v>69</v>
      </c>
      <c r="D31" s="36">
        <f t="shared" si="1"/>
        <v>0</v>
      </c>
      <c r="E31" s="93">
        <v>0</v>
      </c>
      <c r="F31" s="93">
        <v>0</v>
      </c>
      <c r="G31" s="93">
        <v>0</v>
      </c>
      <c r="H31" s="93">
        <v>0</v>
      </c>
      <c r="I31" s="93">
        <v>0</v>
      </c>
      <c r="J31" s="93">
        <v>0</v>
      </c>
      <c r="K31" s="93">
        <v>0</v>
      </c>
      <c r="L31" s="93">
        <v>0</v>
      </c>
    </row>
    <row r="32" spans="1:12" ht="20.100000000000001" customHeight="1">
      <c r="A32" s="10" t="s">
        <v>146</v>
      </c>
      <c r="B32" s="16" t="s">
        <v>147</v>
      </c>
      <c r="C32" s="6" t="s">
        <v>74</v>
      </c>
      <c r="D32" s="36">
        <f t="shared" si="1"/>
        <v>0.98</v>
      </c>
      <c r="E32" s="93">
        <v>0</v>
      </c>
      <c r="F32" s="93">
        <v>0</v>
      </c>
      <c r="G32" s="93">
        <v>0</v>
      </c>
      <c r="H32" s="93">
        <v>0</v>
      </c>
      <c r="I32" s="93">
        <v>0</v>
      </c>
      <c r="J32" s="93">
        <v>0</v>
      </c>
      <c r="K32" s="93">
        <v>0.98</v>
      </c>
      <c r="L32" s="93">
        <v>0</v>
      </c>
    </row>
    <row r="33" spans="1:12" ht="20.100000000000001" customHeight="1">
      <c r="A33" s="10" t="s">
        <v>148</v>
      </c>
      <c r="B33" s="16" t="s">
        <v>70</v>
      </c>
      <c r="C33" s="6" t="s">
        <v>71</v>
      </c>
      <c r="D33" s="36">
        <f t="shared" si="1"/>
        <v>0</v>
      </c>
      <c r="E33" s="93">
        <v>0</v>
      </c>
      <c r="F33" s="93">
        <v>0</v>
      </c>
      <c r="G33" s="93">
        <v>0</v>
      </c>
      <c r="H33" s="93">
        <v>0</v>
      </c>
      <c r="I33" s="93">
        <v>0</v>
      </c>
      <c r="J33" s="93">
        <v>0</v>
      </c>
      <c r="K33" s="93">
        <v>0</v>
      </c>
      <c r="L33" s="93">
        <v>0</v>
      </c>
    </row>
    <row r="34" spans="1:12" ht="20.100000000000001" customHeight="1">
      <c r="A34" s="10" t="s">
        <v>149</v>
      </c>
      <c r="B34" s="16" t="s">
        <v>122</v>
      </c>
      <c r="C34" s="6" t="s">
        <v>72</v>
      </c>
      <c r="D34" s="36">
        <f t="shared" si="1"/>
        <v>0.16403400000000101</v>
      </c>
      <c r="E34" s="38">
        <v>0</v>
      </c>
      <c r="F34" s="38">
        <v>0</v>
      </c>
      <c r="G34" s="38">
        <v>0</v>
      </c>
      <c r="H34" s="38">
        <v>0</v>
      </c>
      <c r="I34" s="38">
        <v>0</v>
      </c>
      <c r="J34" s="38">
        <v>0.16403400000000101</v>
      </c>
      <c r="K34" s="38">
        <v>0</v>
      </c>
      <c r="L34" s="38">
        <v>0</v>
      </c>
    </row>
    <row r="35" spans="1:12" ht="20.100000000000001" customHeight="1">
      <c r="A35" s="10" t="s">
        <v>150</v>
      </c>
      <c r="B35" s="16" t="s">
        <v>151</v>
      </c>
      <c r="C35" s="6" t="s">
        <v>73</v>
      </c>
      <c r="D35" s="36">
        <f t="shared" si="1"/>
        <v>9.1495869999999648</v>
      </c>
      <c r="E35" s="38">
        <v>0</v>
      </c>
      <c r="F35" s="38">
        <v>0</v>
      </c>
      <c r="G35" s="38">
        <v>0</v>
      </c>
      <c r="H35" s="38">
        <v>0</v>
      </c>
      <c r="I35" s="38">
        <v>0</v>
      </c>
      <c r="J35" s="38">
        <v>8.9627669999999569</v>
      </c>
      <c r="K35" s="38">
        <v>0</v>
      </c>
      <c r="L35" s="38">
        <v>0.18682000000000798</v>
      </c>
    </row>
    <row r="36" spans="1:12" ht="20.100000000000001" customHeight="1">
      <c r="A36" s="10" t="s">
        <v>152</v>
      </c>
      <c r="B36" s="16" t="s">
        <v>75</v>
      </c>
      <c r="C36" s="6" t="s">
        <v>76</v>
      </c>
      <c r="D36" s="36">
        <f t="shared" si="1"/>
        <v>0</v>
      </c>
      <c r="E36" s="93">
        <v>0</v>
      </c>
      <c r="F36" s="93">
        <v>0</v>
      </c>
      <c r="G36" s="93">
        <v>0</v>
      </c>
      <c r="H36" s="93">
        <v>0</v>
      </c>
      <c r="I36" s="93">
        <v>0</v>
      </c>
      <c r="J36" s="93">
        <v>0</v>
      </c>
      <c r="K36" s="93">
        <v>0</v>
      </c>
      <c r="L36" s="93">
        <v>0</v>
      </c>
    </row>
    <row r="37" spans="1:12" ht="20.100000000000001" customHeight="1">
      <c r="A37" s="10" t="s">
        <v>153</v>
      </c>
      <c r="B37" s="16" t="s">
        <v>154</v>
      </c>
      <c r="C37" s="6" t="s">
        <v>155</v>
      </c>
      <c r="D37" s="36">
        <f t="shared" si="1"/>
        <v>0</v>
      </c>
      <c r="E37" s="93">
        <v>0</v>
      </c>
      <c r="F37" s="93">
        <v>0</v>
      </c>
      <c r="G37" s="93">
        <v>0</v>
      </c>
      <c r="H37" s="93">
        <v>0</v>
      </c>
      <c r="I37" s="93">
        <v>0</v>
      </c>
      <c r="J37" s="93">
        <v>0</v>
      </c>
      <c r="K37" s="93">
        <v>0</v>
      </c>
      <c r="L37" s="93">
        <v>0</v>
      </c>
    </row>
    <row r="38" spans="1:12" ht="20.100000000000001" customHeight="1">
      <c r="A38" s="10" t="s">
        <v>156</v>
      </c>
      <c r="B38" s="16" t="s">
        <v>157</v>
      </c>
      <c r="C38" s="6" t="s">
        <v>158</v>
      </c>
      <c r="D38" s="36">
        <f t="shared" si="1"/>
        <v>0</v>
      </c>
      <c r="E38" s="93">
        <v>0</v>
      </c>
      <c r="F38" s="93">
        <v>0</v>
      </c>
      <c r="G38" s="93">
        <v>0</v>
      </c>
      <c r="H38" s="93">
        <v>0</v>
      </c>
      <c r="I38" s="93">
        <v>0</v>
      </c>
      <c r="J38" s="93">
        <v>0</v>
      </c>
      <c r="K38" s="93">
        <v>0</v>
      </c>
      <c r="L38" s="93">
        <v>0</v>
      </c>
    </row>
    <row r="39" spans="1:12" ht="20.100000000000001" customHeight="1">
      <c r="A39" s="10" t="s">
        <v>159</v>
      </c>
      <c r="B39" s="22" t="s">
        <v>89</v>
      </c>
      <c r="C39" s="6" t="s">
        <v>120</v>
      </c>
      <c r="D39" s="36">
        <f t="shared" si="1"/>
        <v>0</v>
      </c>
      <c r="E39" s="93">
        <v>0</v>
      </c>
      <c r="F39" s="93">
        <v>0</v>
      </c>
      <c r="G39" s="93">
        <v>0</v>
      </c>
      <c r="H39" s="93">
        <v>0</v>
      </c>
      <c r="I39" s="93">
        <v>0</v>
      </c>
      <c r="J39" s="93">
        <v>0</v>
      </c>
      <c r="K39" s="93">
        <v>0</v>
      </c>
      <c r="L39" s="93">
        <v>0</v>
      </c>
    </row>
    <row r="40" spans="1:12" ht="20.100000000000001" customHeight="1">
      <c r="A40" s="10" t="s">
        <v>160</v>
      </c>
      <c r="B40" s="22" t="s">
        <v>132</v>
      </c>
      <c r="C40" s="6" t="s">
        <v>133</v>
      </c>
      <c r="D40" s="36">
        <f t="shared" si="1"/>
        <v>0</v>
      </c>
      <c r="E40" s="93">
        <v>0</v>
      </c>
      <c r="F40" s="93">
        <v>0</v>
      </c>
      <c r="G40" s="93">
        <v>0</v>
      </c>
      <c r="H40" s="93">
        <v>0</v>
      </c>
      <c r="I40" s="93">
        <v>0</v>
      </c>
      <c r="J40" s="93">
        <v>0</v>
      </c>
      <c r="K40" s="93">
        <v>0</v>
      </c>
      <c r="L40" s="93">
        <v>0</v>
      </c>
    </row>
    <row r="41" spans="1:12" ht="20.100000000000001" customHeight="1">
      <c r="A41" s="10" t="s">
        <v>57</v>
      </c>
      <c r="B41" s="22" t="s">
        <v>161</v>
      </c>
      <c r="C41" s="81" t="s">
        <v>162</v>
      </c>
      <c r="D41" s="36">
        <f t="shared" si="1"/>
        <v>0.39040000000000002</v>
      </c>
      <c r="E41" s="93">
        <v>0</v>
      </c>
      <c r="F41" s="93">
        <v>0</v>
      </c>
      <c r="G41" s="93">
        <v>0</v>
      </c>
      <c r="H41" s="93">
        <v>0</v>
      </c>
      <c r="I41" s="93">
        <v>0</v>
      </c>
      <c r="J41" s="93">
        <v>0.33</v>
      </c>
      <c r="K41" s="93">
        <v>0</v>
      </c>
      <c r="L41" s="93">
        <v>6.0400000000000002E-2</v>
      </c>
    </row>
    <row r="42" spans="1:12" ht="20.100000000000001" customHeight="1">
      <c r="A42" s="10" t="s">
        <v>163</v>
      </c>
      <c r="B42" s="12" t="s">
        <v>48</v>
      </c>
      <c r="C42" s="6" t="s">
        <v>49</v>
      </c>
      <c r="D42" s="36">
        <f t="shared" si="1"/>
        <v>0</v>
      </c>
      <c r="E42" s="93">
        <v>0</v>
      </c>
      <c r="F42" s="93">
        <v>0</v>
      </c>
      <c r="G42" s="93">
        <v>0</v>
      </c>
      <c r="H42" s="93">
        <v>0</v>
      </c>
      <c r="I42" s="93">
        <v>0</v>
      </c>
      <c r="J42" s="93">
        <v>0</v>
      </c>
      <c r="K42" s="93">
        <v>0</v>
      </c>
      <c r="L42" s="93">
        <v>0</v>
      </c>
    </row>
    <row r="43" spans="1:12" ht="20.100000000000001" customHeight="1">
      <c r="A43" s="10" t="s">
        <v>166</v>
      </c>
      <c r="B43" s="12" t="s">
        <v>52</v>
      </c>
      <c r="C43" s="6" t="s">
        <v>53</v>
      </c>
      <c r="D43" s="36">
        <f t="shared" si="1"/>
        <v>0</v>
      </c>
      <c r="E43" s="93">
        <v>0</v>
      </c>
      <c r="F43" s="93">
        <v>0</v>
      </c>
      <c r="G43" s="93">
        <v>0</v>
      </c>
      <c r="H43" s="93">
        <v>0</v>
      </c>
      <c r="I43" s="93">
        <v>0</v>
      </c>
      <c r="J43" s="93">
        <v>0</v>
      </c>
      <c r="K43" s="93">
        <v>0</v>
      </c>
      <c r="L43" s="93">
        <v>0</v>
      </c>
    </row>
    <row r="44" spans="1:12" ht="20.100000000000001" customHeight="1">
      <c r="A44" s="10" t="s">
        <v>167</v>
      </c>
      <c r="B44" s="21" t="s">
        <v>164</v>
      </c>
      <c r="C44" s="6" t="s">
        <v>165</v>
      </c>
      <c r="D44" s="36">
        <f t="shared" si="1"/>
        <v>0</v>
      </c>
      <c r="E44" s="93">
        <v>0</v>
      </c>
      <c r="F44" s="93">
        <v>0</v>
      </c>
      <c r="G44" s="93">
        <v>0</v>
      </c>
      <c r="H44" s="93">
        <v>0</v>
      </c>
      <c r="I44" s="93">
        <v>0</v>
      </c>
      <c r="J44" s="93">
        <v>0</v>
      </c>
      <c r="K44" s="93">
        <v>0</v>
      </c>
      <c r="L44" s="93">
        <v>0</v>
      </c>
    </row>
    <row r="45" spans="1:12" ht="20.100000000000001" customHeight="1">
      <c r="A45" s="10" t="s">
        <v>168</v>
      </c>
      <c r="B45" s="12" t="s">
        <v>55</v>
      </c>
      <c r="C45" s="6" t="s">
        <v>56</v>
      </c>
      <c r="D45" s="36">
        <f t="shared" si="1"/>
        <v>0.39040000000000002</v>
      </c>
      <c r="E45" s="93">
        <v>0</v>
      </c>
      <c r="F45" s="93">
        <v>0</v>
      </c>
      <c r="G45" s="93">
        <v>0</v>
      </c>
      <c r="H45" s="93">
        <v>0</v>
      </c>
      <c r="I45" s="93">
        <v>0</v>
      </c>
      <c r="J45" s="93">
        <v>0.33</v>
      </c>
      <c r="K45" s="93">
        <v>0</v>
      </c>
      <c r="L45" s="93">
        <v>6.0400000000000002E-2</v>
      </c>
    </row>
    <row r="46" spans="1:12" ht="20.100000000000001" customHeight="1">
      <c r="A46" s="10" t="s">
        <v>243</v>
      </c>
      <c r="B46" s="16" t="s">
        <v>58</v>
      </c>
      <c r="C46" s="6" t="s">
        <v>59</v>
      </c>
      <c r="D46" s="36">
        <f t="shared" si="1"/>
        <v>0</v>
      </c>
      <c r="E46" s="38">
        <v>0</v>
      </c>
      <c r="F46" s="38">
        <v>0</v>
      </c>
      <c r="G46" s="38">
        <v>0</v>
      </c>
      <c r="H46" s="38">
        <v>0</v>
      </c>
      <c r="I46" s="38">
        <v>0</v>
      </c>
      <c r="J46" s="38">
        <v>0</v>
      </c>
      <c r="K46" s="38">
        <v>0</v>
      </c>
      <c r="L46" s="38">
        <v>0</v>
      </c>
    </row>
    <row r="47" spans="1:12" ht="20.100000000000001" customHeight="1">
      <c r="A47" s="10" t="s">
        <v>244</v>
      </c>
      <c r="B47" s="12" t="s">
        <v>61</v>
      </c>
      <c r="C47" s="6" t="s">
        <v>62</v>
      </c>
      <c r="D47" s="36">
        <f t="shared" si="1"/>
        <v>0</v>
      </c>
      <c r="E47" s="38">
        <v>0</v>
      </c>
      <c r="F47" s="38">
        <v>0</v>
      </c>
      <c r="G47" s="38">
        <v>0</v>
      </c>
      <c r="H47" s="38">
        <v>0</v>
      </c>
      <c r="I47" s="38">
        <v>0</v>
      </c>
      <c r="J47" s="38">
        <v>0</v>
      </c>
      <c r="K47" s="38">
        <v>0</v>
      </c>
      <c r="L47" s="38">
        <v>0</v>
      </c>
    </row>
    <row r="48" spans="1:12" ht="20.100000000000001" customHeight="1">
      <c r="A48" s="10" t="s">
        <v>60</v>
      </c>
      <c r="B48" s="16" t="s">
        <v>245</v>
      </c>
      <c r="C48" s="6" t="s">
        <v>169</v>
      </c>
      <c r="D48" s="36">
        <f t="shared" si="1"/>
        <v>1.4459850000000007</v>
      </c>
      <c r="E48" s="38">
        <v>0</v>
      </c>
      <c r="F48" s="38">
        <v>0.48209999999999997</v>
      </c>
      <c r="G48" s="38">
        <v>0</v>
      </c>
      <c r="H48" s="38">
        <v>0.37400000000000055</v>
      </c>
      <c r="I48" s="38">
        <v>8.2400000000000008E-3</v>
      </c>
      <c r="J48" s="38">
        <v>0.29127000000000003</v>
      </c>
      <c r="K48" s="38">
        <v>0.22287999999999999</v>
      </c>
      <c r="L48" s="38">
        <v>6.7494999999999999E-2</v>
      </c>
    </row>
    <row r="49" spans="1:12" ht="20.100000000000001" customHeight="1">
      <c r="A49" s="10" t="s">
        <v>170</v>
      </c>
      <c r="B49" s="16" t="s">
        <v>171</v>
      </c>
      <c r="C49" s="6" t="s">
        <v>64</v>
      </c>
      <c r="D49" s="36">
        <f t="shared" si="1"/>
        <v>0.50154500000000057</v>
      </c>
      <c r="E49" s="38">
        <v>0</v>
      </c>
      <c r="F49" s="38">
        <v>0</v>
      </c>
      <c r="G49" s="38">
        <v>0</v>
      </c>
      <c r="H49" s="38">
        <v>0.37400000000000055</v>
      </c>
      <c r="I49" s="38">
        <v>0</v>
      </c>
      <c r="J49" s="38">
        <v>0.11564000000000001</v>
      </c>
      <c r="K49" s="38">
        <v>0</v>
      </c>
      <c r="L49" s="38">
        <v>1.1904999999999999E-2</v>
      </c>
    </row>
    <row r="50" spans="1:12" ht="20.100000000000001" customHeight="1">
      <c r="A50" s="10" t="s">
        <v>172</v>
      </c>
      <c r="B50" s="16" t="s">
        <v>173</v>
      </c>
      <c r="C50" s="6" t="s">
        <v>65</v>
      </c>
      <c r="D50" s="36">
        <f t="shared" si="1"/>
        <v>4.1829999999999992E-2</v>
      </c>
      <c r="E50" s="93">
        <v>0</v>
      </c>
      <c r="F50" s="93">
        <v>0</v>
      </c>
      <c r="G50" s="93">
        <v>0</v>
      </c>
      <c r="H50" s="93">
        <v>0</v>
      </c>
      <c r="I50" s="93">
        <v>8.2400000000000008E-3</v>
      </c>
      <c r="J50" s="93">
        <v>0</v>
      </c>
      <c r="K50" s="93">
        <v>0</v>
      </c>
      <c r="L50" s="93">
        <v>3.3589999999999995E-2</v>
      </c>
    </row>
    <row r="51" spans="1:12" ht="20.100000000000001" customHeight="1">
      <c r="A51" s="10" t="s">
        <v>174</v>
      </c>
      <c r="B51" s="16" t="s">
        <v>175</v>
      </c>
      <c r="C51" s="6" t="s">
        <v>176</v>
      </c>
      <c r="D51" s="36">
        <f t="shared" si="1"/>
        <v>0</v>
      </c>
      <c r="E51" s="93">
        <v>0</v>
      </c>
      <c r="F51" s="93">
        <v>0</v>
      </c>
      <c r="G51" s="93">
        <v>0</v>
      </c>
      <c r="H51" s="93">
        <v>0</v>
      </c>
      <c r="I51" s="93">
        <v>0</v>
      </c>
      <c r="J51" s="93">
        <v>0</v>
      </c>
      <c r="K51" s="93">
        <v>0</v>
      </c>
      <c r="L51" s="93">
        <v>0</v>
      </c>
    </row>
    <row r="52" spans="1:12" s="71" customFormat="1" ht="20.100000000000001" customHeight="1">
      <c r="A52" s="10" t="s">
        <v>177</v>
      </c>
      <c r="B52" s="16" t="s">
        <v>178</v>
      </c>
      <c r="C52" s="6" t="s">
        <v>179</v>
      </c>
      <c r="D52" s="36">
        <f t="shared" si="1"/>
        <v>0</v>
      </c>
      <c r="E52" s="93">
        <v>0</v>
      </c>
      <c r="F52" s="93">
        <v>0</v>
      </c>
      <c r="G52" s="93">
        <v>0</v>
      </c>
      <c r="H52" s="93">
        <v>0</v>
      </c>
      <c r="I52" s="93">
        <v>0</v>
      </c>
      <c r="J52" s="93">
        <v>0</v>
      </c>
      <c r="K52" s="93">
        <v>0</v>
      </c>
      <c r="L52" s="93">
        <v>0</v>
      </c>
    </row>
    <row r="53" spans="1:12" ht="32.1" customHeight="1">
      <c r="A53" s="10" t="s">
        <v>180</v>
      </c>
      <c r="B53" s="16" t="s">
        <v>181</v>
      </c>
      <c r="C53" s="6" t="s">
        <v>182</v>
      </c>
      <c r="D53" s="36">
        <f t="shared" si="1"/>
        <v>0.48209999999999997</v>
      </c>
      <c r="E53" s="93">
        <v>0</v>
      </c>
      <c r="F53" s="93">
        <v>0.48209999999999997</v>
      </c>
      <c r="G53" s="93">
        <v>0</v>
      </c>
      <c r="H53" s="93">
        <v>0</v>
      </c>
      <c r="I53" s="93">
        <v>0</v>
      </c>
      <c r="J53" s="93">
        <v>0</v>
      </c>
      <c r="K53" s="93">
        <v>0</v>
      </c>
      <c r="L53" s="93">
        <v>0</v>
      </c>
    </row>
    <row r="54" spans="1:12" ht="20.100000000000001" customHeight="1">
      <c r="A54" s="10" t="s">
        <v>183</v>
      </c>
      <c r="B54" s="20" t="s">
        <v>184</v>
      </c>
      <c r="C54" s="6" t="s">
        <v>81</v>
      </c>
      <c r="D54" s="36">
        <f t="shared" si="1"/>
        <v>0.123</v>
      </c>
      <c r="E54" s="93">
        <v>0</v>
      </c>
      <c r="F54" s="93">
        <v>0</v>
      </c>
      <c r="G54" s="93">
        <v>0</v>
      </c>
      <c r="H54" s="93">
        <v>0</v>
      </c>
      <c r="I54" s="93">
        <v>0</v>
      </c>
      <c r="J54" s="93">
        <v>0.123</v>
      </c>
      <c r="K54" s="93">
        <v>0</v>
      </c>
      <c r="L54" s="93">
        <v>0</v>
      </c>
    </row>
    <row r="55" spans="1:12" ht="20.100000000000001" customHeight="1">
      <c r="A55" s="10" t="s">
        <v>185</v>
      </c>
      <c r="B55" s="80" t="s">
        <v>186</v>
      </c>
      <c r="C55" s="81" t="s">
        <v>66</v>
      </c>
      <c r="D55" s="36">
        <f t="shared" si="1"/>
        <v>7.4630000000000002E-2</v>
      </c>
      <c r="E55" s="93">
        <v>0</v>
      </c>
      <c r="F55" s="93">
        <v>0</v>
      </c>
      <c r="G55" s="93">
        <v>0</v>
      </c>
      <c r="H55" s="93">
        <v>0</v>
      </c>
      <c r="I55" s="93">
        <v>0</v>
      </c>
      <c r="J55" s="93">
        <v>5.2630000000000003E-2</v>
      </c>
      <c r="K55" s="93">
        <v>0</v>
      </c>
      <c r="L55" s="93">
        <v>2.1999999999999999E-2</v>
      </c>
    </row>
    <row r="56" spans="1:12" ht="32.1" customHeight="1">
      <c r="A56" s="10" t="s">
        <v>187</v>
      </c>
      <c r="B56" s="80" t="s">
        <v>188</v>
      </c>
      <c r="C56" s="81" t="s">
        <v>67</v>
      </c>
      <c r="D56" s="36">
        <f t="shared" si="1"/>
        <v>0</v>
      </c>
      <c r="E56" s="38">
        <v>0</v>
      </c>
      <c r="F56" s="38">
        <v>0</v>
      </c>
      <c r="G56" s="38">
        <v>0</v>
      </c>
      <c r="H56" s="38">
        <v>0</v>
      </c>
      <c r="I56" s="38">
        <v>0</v>
      </c>
      <c r="J56" s="38">
        <v>0</v>
      </c>
      <c r="K56" s="38">
        <v>0</v>
      </c>
      <c r="L56" s="38">
        <v>0</v>
      </c>
    </row>
    <row r="57" spans="1:12" ht="20.100000000000001" customHeight="1">
      <c r="A57" s="10" t="s">
        <v>189</v>
      </c>
      <c r="B57" s="80" t="s">
        <v>190</v>
      </c>
      <c r="C57" s="81" t="s">
        <v>77</v>
      </c>
      <c r="D57" s="36">
        <f t="shared" si="1"/>
        <v>0</v>
      </c>
      <c r="E57" s="38">
        <v>0</v>
      </c>
      <c r="F57" s="38">
        <v>0</v>
      </c>
      <c r="G57" s="38">
        <v>0</v>
      </c>
      <c r="H57" s="38">
        <v>0</v>
      </c>
      <c r="I57" s="38">
        <v>0</v>
      </c>
      <c r="J57" s="38">
        <v>0</v>
      </c>
      <c r="K57" s="38">
        <v>0</v>
      </c>
      <c r="L57" s="38">
        <v>0</v>
      </c>
    </row>
    <row r="58" spans="1:12" ht="32.1" customHeight="1">
      <c r="A58" s="10" t="s">
        <v>191</v>
      </c>
      <c r="B58" s="22" t="s">
        <v>192</v>
      </c>
      <c r="C58" s="6" t="s">
        <v>92</v>
      </c>
      <c r="D58" s="36">
        <f t="shared" si="1"/>
        <v>0.22287999999999999</v>
      </c>
      <c r="E58" s="93">
        <v>0</v>
      </c>
      <c r="F58" s="93">
        <v>0</v>
      </c>
      <c r="G58" s="93">
        <v>0</v>
      </c>
      <c r="H58" s="93">
        <v>0</v>
      </c>
      <c r="I58" s="93">
        <v>0</v>
      </c>
      <c r="J58" s="93">
        <v>0</v>
      </c>
      <c r="K58" s="93">
        <v>0.22287999999999999</v>
      </c>
      <c r="L58" s="93">
        <v>0</v>
      </c>
    </row>
    <row r="59" spans="1:12" ht="20.100000000000001" customHeight="1">
      <c r="A59" s="10" t="s">
        <v>63</v>
      </c>
      <c r="B59" s="22" t="s">
        <v>193</v>
      </c>
      <c r="C59" s="6" t="s">
        <v>90</v>
      </c>
      <c r="D59" s="36">
        <f t="shared" si="1"/>
        <v>0</v>
      </c>
      <c r="E59" s="93">
        <v>0</v>
      </c>
      <c r="F59" s="93">
        <v>0</v>
      </c>
      <c r="G59" s="93">
        <v>0</v>
      </c>
      <c r="H59" s="93">
        <v>0</v>
      </c>
      <c r="I59" s="93">
        <v>0</v>
      </c>
      <c r="J59" s="93">
        <v>0</v>
      </c>
      <c r="K59" s="93">
        <v>0</v>
      </c>
      <c r="L59" s="93">
        <v>0</v>
      </c>
    </row>
    <row r="60" spans="1:12" ht="20.100000000000001" customHeight="1">
      <c r="A60" s="10" t="s">
        <v>78</v>
      </c>
      <c r="B60" s="22" t="s">
        <v>194</v>
      </c>
      <c r="C60" s="6" t="s">
        <v>93</v>
      </c>
      <c r="D60" s="36">
        <f t="shared" si="1"/>
        <v>0</v>
      </c>
      <c r="E60" s="93">
        <v>0</v>
      </c>
      <c r="F60" s="93">
        <v>0</v>
      </c>
      <c r="G60" s="93">
        <v>0</v>
      </c>
      <c r="H60" s="93">
        <v>0</v>
      </c>
      <c r="I60" s="93">
        <v>0</v>
      </c>
      <c r="J60" s="93">
        <v>0</v>
      </c>
      <c r="K60" s="93">
        <v>0</v>
      </c>
      <c r="L60" s="93">
        <v>0</v>
      </c>
    </row>
    <row r="61" spans="1:12" ht="32.1" customHeight="1">
      <c r="A61" s="10" t="s">
        <v>79</v>
      </c>
      <c r="B61" s="22" t="s">
        <v>195</v>
      </c>
      <c r="C61" s="6" t="s">
        <v>91</v>
      </c>
      <c r="D61" s="36">
        <f t="shared" si="1"/>
        <v>0</v>
      </c>
      <c r="E61" s="93">
        <v>0</v>
      </c>
      <c r="F61" s="93">
        <v>0</v>
      </c>
      <c r="G61" s="93">
        <v>0</v>
      </c>
      <c r="H61" s="93">
        <v>0</v>
      </c>
      <c r="I61" s="93">
        <v>0</v>
      </c>
      <c r="J61" s="93">
        <v>0</v>
      </c>
      <c r="K61" s="93">
        <v>0</v>
      </c>
      <c r="L61" s="93">
        <v>0</v>
      </c>
    </row>
    <row r="62" spans="1:12" ht="20.100000000000001" customHeight="1">
      <c r="A62" s="10" t="s">
        <v>80</v>
      </c>
      <c r="B62" s="22" t="s">
        <v>95</v>
      </c>
      <c r="C62" s="6" t="s">
        <v>196</v>
      </c>
      <c r="D62" s="36">
        <f t="shared" si="1"/>
        <v>0</v>
      </c>
      <c r="E62" s="93">
        <v>0</v>
      </c>
      <c r="F62" s="93">
        <v>0</v>
      </c>
      <c r="G62" s="93">
        <v>0</v>
      </c>
      <c r="H62" s="93">
        <v>0</v>
      </c>
      <c r="I62" s="93">
        <v>0</v>
      </c>
      <c r="J62" s="93">
        <v>0</v>
      </c>
      <c r="K62" s="93">
        <v>0</v>
      </c>
      <c r="L62" s="93">
        <v>0</v>
      </c>
    </row>
    <row r="63" spans="1:12" ht="32.1" customHeight="1">
      <c r="A63" s="10" t="s">
        <v>197</v>
      </c>
      <c r="B63" s="22" t="s">
        <v>198</v>
      </c>
      <c r="C63" s="6" t="s">
        <v>96</v>
      </c>
      <c r="D63" s="36">
        <f t="shared" si="1"/>
        <v>0</v>
      </c>
      <c r="E63" s="93">
        <v>0</v>
      </c>
      <c r="F63" s="93">
        <v>0</v>
      </c>
      <c r="G63" s="93">
        <v>0</v>
      </c>
      <c r="H63" s="93">
        <v>0</v>
      </c>
      <c r="I63" s="93">
        <v>0</v>
      </c>
      <c r="J63" s="93">
        <v>0</v>
      </c>
      <c r="K63" s="93">
        <v>0</v>
      </c>
      <c r="L63" s="93">
        <v>0</v>
      </c>
    </row>
    <row r="64" spans="1:12" ht="32.1" customHeight="1">
      <c r="A64" s="10" t="s">
        <v>199</v>
      </c>
      <c r="B64" s="22" t="s">
        <v>200</v>
      </c>
      <c r="C64" s="6" t="s">
        <v>94</v>
      </c>
      <c r="D64" s="36">
        <f t="shared" si="1"/>
        <v>0</v>
      </c>
      <c r="E64" s="93">
        <v>0</v>
      </c>
      <c r="F64" s="93">
        <v>0</v>
      </c>
      <c r="G64" s="93">
        <v>0</v>
      </c>
      <c r="H64" s="93">
        <v>0</v>
      </c>
      <c r="I64" s="93">
        <v>0</v>
      </c>
      <c r="J64" s="93">
        <v>0</v>
      </c>
      <c r="K64" s="93">
        <v>0</v>
      </c>
      <c r="L64" s="93">
        <v>0</v>
      </c>
    </row>
    <row r="65" spans="1:12" ht="20.100000000000001" customHeight="1">
      <c r="A65" s="10" t="s">
        <v>82</v>
      </c>
      <c r="B65" s="22" t="s">
        <v>97</v>
      </c>
      <c r="C65" s="6" t="s">
        <v>98</v>
      </c>
      <c r="D65" s="36">
        <f t="shared" si="1"/>
        <v>0</v>
      </c>
      <c r="E65" s="93">
        <v>0</v>
      </c>
      <c r="F65" s="93">
        <v>0</v>
      </c>
      <c r="G65" s="93">
        <v>0</v>
      </c>
      <c r="H65" s="93">
        <v>0</v>
      </c>
      <c r="I65" s="93">
        <v>0</v>
      </c>
      <c r="J65" s="93">
        <v>0</v>
      </c>
      <c r="K65" s="93">
        <v>0</v>
      </c>
      <c r="L65" s="93">
        <v>0</v>
      </c>
    </row>
    <row r="66" spans="1:12" ht="20.100000000000001" customHeight="1">
      <c r="C66" s="28"/>
    </row>
  </sheetData>
  <mergeCells count="7">
    <mergeCell ref="E4:L4"/>
    <mergeCell ref="A1:L1"/>
    <mergeCell ref="A2:L2"/>
    <mergeCell ref="A4:A5"/>
    <mergeCell ref="B4:B5"/>
    <mergeCell ref="C4:C5"/>
    <mergeCell ref="D4:D5"/>
  </mergeCells>
  <pageMargins left="0.62992125984251968" right="0.27559055118110237" top="0.74803149606299213" bottom="0.74803149606299213" header="0.31496062992125984" footer="0.31496062992125984"/>
  <pageSetup paperSize="9" scale="95"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1A874A-17EB-4602-9510-CFC76FC0CC52}">
  <sheetPr>
    <tabColor rgb="FFFF0000"/>
  </sheetPr>
  <dimension ref="A1:L66"/>
  <sheetViews>
    <sheetView showZeros="0" view="pageLayout" zoomScaleNormal="100" workbookViewId="0">
      <selection activeCell="D4" sqref="D4:D5"/>
    </sheetView>
  </sheetViews>
  <sheetFormatPr defaultColWidth="6.85546875" defaultRowHeight="15"/>
  <cols>
    <col min="1" max="1" width="6.7109375" style="28" customWidth="1"/>
    <col min="2" max="2" width="43" style="4" customWidth="1"/>
    <col min="3" max="3" width="7.140625" style="4" customWidth="1"/>
    <col min="4" max="4" width="12.7109375" style="4" customWidth="1"/>
    <col min="5" max="5" width="10.42578125" style="4" customWidth="1"/>
    <col min="6" max="7" width="8.28515625" style="4" customWidth="1"/>
    <col min="8" max="8" width="9" style="4" customWidth="1"/>
    <col min="9" max="9" width="8.28515625" style="4" customWidth="1"/>
    <col min="10" max="10" width="10.5703125" style="4" customWidth="1"/>
    <col min="11" max="11" width="10.28515625" style="4" bestFit="1" customWidth="1"/>
    <col min="12" max="12" width="8.28515625" style="4" customWidth="1"/>
    <col min="13" max="13" width="6.85546875" style="4"/>
    <col min="14" max="14" width="9.140625" style="4" bestFit="1" customWidth="1"/>
    <col min="15" max="15" width="7.28515625" style="4" bestFit="1" customWidth="1"/>
    <col min="16" max="16" width="9" style="4" bestFit="1" customWidth="1"/>
    <col min="17" max="17" width="7.28515625" style="4" bestFit="1" customWidth="1"/>
    <col min="18" max="16384" width="6.85546875" style="4"/>
  </cols>
  <sheetData>
    <row r="1" spans="1:12" ht="18" customHeight="1">
      <c r="A1" s="111" t="s">
        <v>264</v>
      </c>
      <c r="B1" s="111"/>
      <c r="C1" s="111"/>
      <c r="D1" s="111"/>
      <c r="E1" s="111"/>
      <c r="F1" s="111"/>
      <c r="G1" s="111"/>
      <c r="H1" s="111"/>
      <c r="I1" s="111"/>
      <c r="J1" s="111"/>
      <c r="K1" s="111"/>
      <c r="L1" s="111"/>
    </row>
    <row r="2" spans="1:12" ht="20.25" customHeight="1">
      <c r="A2" s="119" t="str">
        <f>'Biểu số 02'!A2:M2</f>
        <v>(Kèm theo Tờ trình số:           /TTr-UBND ngày …/4/2025 của Ủy ban nhân dân thành phố Lạng Sơn)</v>
      </c>
      <c r="B2" s="119"/>
      <c r="C2" s="119"/>
      <c r="D2" s="119"/>
      <c r="E2" s="119"/>
      <c r="F2" s="119"/>
      <c r="G2" s="119"/>
      <c r="H2" s="119"/>
      <c r="I2" s="119"/>
      <c r="J2" s="119"/>
      <c r="K2" s="119"/>
      <c r="L2" s="119"/>
    </row>
    <row r="3" spans="1:12" ht="20.25" customHeight="1">
      <c r="A3" s="70"/>
      <c r="B3" s="70"/>
      <c r="C3" s="70"/>
      <c r="D3" s="70"/>
      <c r="E3" s="70"/>
      <c r="F3" s="70"/>
      <c r="G3" s="70"/>
      <c r="H3" s="70"/>
      <c r="I3" s="70"/>
      <c r="J3" s="70"/>
      <c r="K3" s="70"/>
      <c r="L3" s="85" t="s">
        <v>0</v>
      </c>
    </row>
    <row r="4" spans="1:12" s="3" customFormat="1" ht="18" customHeight="1">
      <c r="A4" s="113" t="s">
        <v>1</v>
      </c>
      <c r="B4" s="114" t="s">
        <v>100</v>
      </c>
      <c r="C4" s="114" t="s">
        <v>2</v>
      </c>
      <c r="D4" s="114" t="s">
        <v>116</v>
      </c>
      <c r="E4" s="114" t="s">
        <v>3</v>
      </c>
      <c r="F4" s="114"/>
      <c r="G4" s="114"/>
      <c r="H4" s="114"/>
      <c r="I4" s="114"/>
      <c r="J4" s="114"/>
      <c r="K4" s="114"/>
      <c r="L4" s="114"/>
    </row>
    <row r="5" spans="1:12" s="3" customFormat="1" ht="35.25" customHeight="1">
      <c r="A5" s="113"/>
      <c r="B5" s="114"/>
      <c r="C5" s="114"/>
      <c r="D5" s="114"/>
      <c r="E5" s="18" t="s">
        <v>123</v>
      </c>
      <c r="F5" s="18" t="s">
        <v>124</v>
      </c>
      <c r="G5" s="18" t="s">
        <v>125</v>
      </c>
      <c r="H5" s="18" t="s">
        <v>126</v>
      </c>
      <c r="I5" s="18" t="s">
        <v>127</v>
      </c>
      <c r="J5" s="18" t="s">
        <v>128</v>
      </c>
      <c r="K5" s="18" t="s">
        <v>129</v>
      </c>
      <c r="L5" s="18" t="s">
        <v>130</v>
      </c>
    </row>
    <row r="6" spans="1:12" s="2" customFormat="1" ht="18" customHeight="1">
      <c r="A6" s="1">
        <v>-1</v>
      </c>
      <c r="B6" s="1">
        <v>-2</v>
      </c>
      <c r="C6" s="1">
        <v>-3</v>
      </c>
      <c r="D6" s="1" t="s">
        <v>131</v>
      </c>
      <c r="E6" s="1">
        <v>-5</v>
      </c>
      <c r="F6" s="1">
        <v>-6</v>
      </c>
      <c r="G6" s="1">
        <v>-7</v>
      </c>
      <c r="H6" s="1">
        <v>-8</v>
      </c>
      <c r="I6" s="1">
        <v>-9</v>
      </c>
      <c r="J6" s="1">
        <v>-10</v>
      </c>
      <c r="K6" s="1">
        <v>-11</v>
      </c>
      <c r="L6" s="1">
        <v>-12</v>
      </c>
    </row>
    <row r="7" spans="1:12" s="3" customFormat="1" ht="20.100000000000001" hidden="1" customHeight="1">
      <c r="A7" s="19"/>
      <c r="B7" s="9" t="s">
        <v>4</v>
      </c>
      <c r="C7" s="19"/>
      <c r="D7" s="88">
        <f>SUM(E7:L7)</f>
        <v>346.81621280000064</v>
      </c>
      <c r="E7" s="88">
        <f>E8+E24</f>
        <v>3.1726549999999984</v>
      </c>
      <c r="F7" s="88">
        <f t="shared" ref="F7:L7" si="0">F8+F24</f>
        <v>6.8856200000000012</v>
      </c>
      <c r="G7" s="88">
        <f t="shared" si="0"/>
        <v>7.7474880000000006</v>
      </c>
      <c r="H7" s="88">
        <f t="shared" si="0"/>
        <v>35.859151999999902</v>
      </c>
      <c r="I7" s="88">
        <f t="shared" si="0"/>
        <v>13.725487000000268</v>
      </c>
      <c r="J7" s="88">
        <f t="shared" si="0"/>
        <v>87.122478999999913</v>
      </c>
      <c r="K7" s="88">
        <f t="shared" si="0"/>
        <v>41.845417999999803</v>
      </c>
      <c r="L7" s="88">
        <f t="shared" si="0"/>
        <v>150.45791380000077</v>
      </c>
    </row>
    <row r="8" spans="1:12" s="3" customFormat="1" ht="20.100000000000001" customHeight="1">
      <c r="A8" s="29" t="s">
        <v>5</v>
      </c>
      <c r="B8" s="30" t="s">
        <v>135</v>
      </c>
      <c r="C8" s="31" t="s">
        <v>6</v>
      </c>
      <c r="D8" s="32">
        <f t="shared" ref="D8:D65" si="1">SUM(E8:L8)</f>
        <v>269.83741900000115</v>
      </c>
      <c r="E8" s="33">
        <f t="shared" ref="E8:L8" si="2">E9+E12+E13+E15+E14+E16+E20+E21+E22+E23</f>
        <v>2.3150529999999998</v>
      </c>
      <c r="F8" s="33">
        <f t="shared" si="2"/>
        <v>2.9814500000000006</v>
      </c>
      <c r="G8" s="33">
        <f t="shared" si="2"/>
        <v>4.9768920000000003</v>
      </c>
      <c r="H8" s="33">
        <f t="shared" si="2"/>
        <v>29.869557999999934</v>
      </c>
      <c r="I8" s="33">
        <f t="shared" si="2"/>
        <v>8.0292140000002679</v>
      </c>
      <c r="J8" s="33">
        <f t="shared" si="2"/>
        <v>56.51678000000031</v>
      </c>
      <c r="K8" s="33">
        <f t="shared" si="2"/>
        <v>39.421475999999799</v>
      </c>
      <c r="L8" s="33">
        <f t="shared" si="2"/>
        <v>125.72699600000082</v>
      </c>
    </row>
    <row r="9" spans="1:12" ht="20.100000000000001" customHeight="1">
      <c r="A9" s="10" t="s">
        <v>7</v>
      </c>
      <c r="B9" s="21" t="s">
        <v>105</v>
      </c>
      <c r="C9" s="6" t="s">
        <v>8</v>
      </c>
      <c r="D9" s="36">
        <f t="shared" si="1"/>
        <v>63.168307000000844</v>
      </c>
      <c r="E9" s="24">
        <f>E10+E11</f>
        <v>0.44312100000000004</v>
      </c>
      <c r="F9" s="24">
        <f t="shared" ref="F9:L9" si="3">F10+F11</f>
        <v>0.05</v>
      </c>
      <c r="G9" s="24">
        <f t="shared" si="3"/>
        <v>0</v>
      </c>
      <c r="H9" s="24">
        <f t="shared" si="3"/>
        <v>10.337679999999999</v>
      </c>
      <c r="I9" s="24">
        <f t="shared" si="3"/>
        <v>0.36849999999999999</v>
      </c>
      <c r="J9" s="24">
        <f t="shared" si="3"/>
        <v>8.7738770000008532</v>
      </c>
      <c r="K9" s="24">
        <f t="shared" si="3"/>
        <v>12.496278999999998</v>
      </c>
      <c r="L9" s="24">
        <f t="shared" si="3"/>
        <v>30.69885</v>
      </c>
    </row>
    <row r="10" spans="1:12" ht="20.100000000000001" customHeight="1">
      <c r="A10" s="10" t="s">
        <v>117</v>
      </c>
      <c r="B10" s="20" t="s">
        <v>136</v>
      </c>
      <c r="C10" s="6" t="s">
        <v>9</v>
      </c>
      <c r="D10" s="36">
        <f t="shared" si="1"/>
        <v>28.799759399999992</v>
      </c>
      <c r="E10" s="24">
        <v>0</v>
      </c>
      <c r="F10" s="24">
        <v>0</v>
      </c>
      <c r="G10" s="24">
        <v>0</v>
      </c>
      <c r="H10" s="24">
        <v>0.16</v>
      </c>
      <c r="I10" s="24">
        <v>0</v>
      </c>
      <c r="J10" s="24">
        <v>8.7738770000008532</v>
      </c>
      <c r="K10" s="24">
        <v>7.55703239999914</v>
      </c>
      <c r="L10" s="24">
        <v>12.30885</v>
      </c>
    </row>
    <row r="11" spans="1:12" ht="20.100000000000001" customHeight="1">
      <c r="A11" s="10" t="s">
        <v>118</v>
      </c>
      <c r="B11" s="21" t="s">
        <v>10</v>
      </c>
      <c r="C11" s="6" t="s">
        <v>11</v>
      </c>
      <c r="D11" s="36">
        <f t="shared" si="1"/>
        <v>34.368547600000859</v>
      </c>
      <c r="E11" s="24">
        <v>0.44312100000000004</v>
      </c>
      <c r="F11" s="24">
        <v>0.05</v>
      </c>
      <c r="G11" s="24">
        <v>0</v>
      </c>
      <c r="H11" s="24">
        <v>10.177679999999999</v>
      </c>
      <c r="I11" s="24">
        <v>0.36849999999999999</v>
      </c>
      <c r="J11" s="24">
        <v>0</v>
      </c>
      <c r="K11" s="24">
        <v>4.9392466000008586</v>
      </c>
      <c r="L11" s="24">
        <v>18.39</v>
      </c>
    </row>
    <row r="12" spans="1:12" ht="20.100000000000001" customHeight="1">
      <c r="A12" s="10" t="s">
        <v>12</v>
      </c>
      <c r="B12" s="12" t="s">
        <v>137</v>
      </c>
      <c r="C12" s="6" t="s">
        <v>13</v>
      </c>
      <c r="D12" s="36">
        <f t="shared" si="1"/>
        <v>90.749927000000611</v>
      </c>
      <c r="E12" s="25">
        <v>1.5755499999999998</v>
      </c>
      <c r="F12" s="25">
        <v>2.8557800000000007</v>
      </c>
      <c r="G12" s="25">
        <v>0.82232999999999989</v>
      </c>
      <c r="H12" s="25">
        <v>12.455711999999931</v>
      </c>
      <c r="I12" s="25">
        <v>3.9657389999999904</v>
      </c>
      <c r="J12" s="25">
        <v>3.3776759999998687</v>
      </c>
      <c r="K12" s="25">
        <v>10.1183</v>
      </c>
      <c r="L12" s="25">
        <v>55.578840000000817</v>
      </c>
    </row>
    <row r="13" spans="1:12" ht="20.100000000000001" customHeight="1">
      <c r="A13" s="10" t="s">
        <v>14</v>
      </c>
      <c r="B13" s="12" t="s">
        <v>15</v>
      </c>
      <c r="C13" s="6" t="s">
        <v>16</v>
      </c>
      <c r="D13" s="36">
        <f t="shared" si="1"/>
        <v>18.070519000000441</v>
      </c>
      <c r="E13" s="25">
        <v>0.29638200000000003</v>
      </c>
      <c r="F13" s="25">
        <v>7.5670000000000001E-2</v>
      </c>
      <c r="G13" s="25">
        <v>9.0000000000000011E-3</v>
      </c>
      <c r="H13" s="25">
        <v>4.7079660000000008</v>
      </c>
      <c r="I13" s="25">
        <v>2.4181450000005489</v>
      </c>
      <c r="J13" s="25">
        <v>2.6898899999998904</v>
      </c>
      <c r="K13" s="25">
        <v>1.625190000000001</v>
      </c>
      <c r="L13" s="25">
        <v>6.2482759999999988</v>
      </c>
    </row>
    <row r="14" spans="1:12" ht="20.100000000000001" customHeight="1">
      <c r="A14" s="10" t="s">
        <v>17</v>
      </c>
      <c r="B14" s="21" t="s">
        <v>21</v>
      </c>
      <c r="C14" s="6" t="s">
        <v>22</v>
      </c>
      <c r="D14" s="36">
        <f t="shared" si="1"/>
        <v>0</v>
      </c>
      <c r="E14" s="24">
        <v>0</v>
      </c>
      <c r="F14" s="24">
        <v>0</v>
      </c>
      <c r="G14" s="24">
        <v>0</v>
      </c>
      <c r="H14" s="24">
        <v>0</v>
      </c>
      <c r="I14" s="24">
        <v>0</v>
      </c>
      <c r="J14" s="24">
        <v>0</v>
      </c>
      <c r="K14" s="24">
        <v>0</v>
      </c>
      <c r="L14" s="24">
        <v>0</v>
      </c>
    </row>
    <row r="15" spans="1:12" ht="20.100000000000001" customHeight="1">
      <c r="A15" s="10" t="s">
        <v>20</v>
      </c>
      <c r="B15" s="21" t="s">
        <v>18</v>
      </c>
      <c r="C15" s="6" t="s">
        <v>19</v>
      </c>
      <c r="D15" s="36">
        <f t="shared" si="1"/>
        <v>2.5749669999999698</v>
      </c>
      <c r="E15" s="24">
        <v>0</v>
      </c>
      <c r="F15" s="24">
        <v>0</v>
      </c>
      <c r="G15" s="24">
        <v>0</v>
      </c>
      <c r="H15" s="24">
        <v>0</v>
      </c>
      <c r="I15" s="24">
        <v>0</v>
      </c>
      <c r="J15" s="24">
        <v>0.2072</v>
      </c>
      <c r="K15" s="24">
        <v>2.3138669999999699</v>
      </c>
      <c r="L15" s="24">
        <v>5.3900000000000003E-2</v>
      </c>
    </row>
    <row r="16" spans="1:12" ht="20.100000000000001" customHeight="1">
      <c r="A16" s="10" t="s">
        <v>23</v>
      </c>
      <c r="B16" s="21" t="s">
        <v>24</v>
      </c>
      <c r="C16" s="6" t="s">
        <v>25</v>
      </c>
      <c r="D16" s="36">
        <f t="shared" si="1"/>
        <v>92.160316999999253</v>
      </c>
      <c r="E16" s="24">
        <f>E17+E18+E19</f>
        <v>0</v>
      </c>
      <c r="F16" s="24">
        <f t="shared" ref="F16:L16" si="4">F17+F18+F19</f>
        <v>0</v>
      </c>
      <c r="G16" s="24">
        <f t="shared" si="4"/>
        <v>3.89</v>
      </c>
      <c r="H16" s="24">
        <f t="shared" si="4"/>
        <v>1.5</v>
      </c>
      <c r="I16" s="24">
        <f t="shared" si="4"/>
        <v>0.48999999999972665</v>
      </c>
      <c r="J16" s="24">
        <f t="shared" si="4"/>
        <v>41.268136999999697</v>
      </c>
      <c r="K16" s="24">
        <f t="shared" si="4"/>
        <v>12.754529999999829</v>
      </c>
      <c r="L16" s="24">
        <f t="shared" si="4"/>
        <v>32.257650000000005</v>
      </c>
    </row>
    <row r="17" spans="1:12" s="5" customFormat="1" ht="20.100000000000001" customHeight="1">
      <c r="A17" s="13"/>
      <c r="B17" s="11" t="s">
        <v>138</v>
      </c>
      <c r="C17" s="15" t="s">
        <v>26</v>
      </c>
      <c r="D17" s="35">
        <f t="shared" si="1"/>
        <v>0</v>
      </c>
      <c r="E17" s="25">
        <v>0</v>
      </c>
      <c r="F17" s="25">
        <v>0</v>
      </c>
      <c r="G17" s="25">
        <v>0</v>
      </c>
      <c r="H17" s="25">
        <v>0</v>
      </c>
      <c r="I17" s="25">
        <v>0</v>
      </c>
      <c r="J17" s="25">
        <v>0</v>
      </c>
      <c r="K17" s="25">
        <v>0</v>
      </c>
      <c r="L17" s="25">
        <v>0</v>
      </c>
    </row>
    <row r="18" spans="1:12" s="5" customFormat="1" ht="20.100000000000001" hidden="1" customHeight="1">
      <c r="A18" s="13"/>
      <c r="B18" s="14" t="s">
        <v>27</v>
      </c>
      <c r="C18" s="15" t="s">
        <v>28</v>
      </c>
      <c r="D18" s="35">
        <f t="shared" si="1"/>
        <v>91.129846999999245</v>
      </c>
      <c r="E18" s="25">
        <v>0</v>
      </c>
      <c r="F18" s="25">
        <v>0</v>
      </c>
      <c r="G18" s="25">
        <v>2.8595300000000003</v>
      </c>
      <c r="H18" s="25">
        <v>1.5</v>
      </c>
      <c r="I18" s="25">
        <v>0.48999999999972665</v>
      </c>
      <c r="J18" s="25">
        <v>41.268136999999697</v>
      </c>
      <c r="K18" s="25">
        <v>12.754529999999829</v>
      </c>
      <c r="L18" s="25">
        <v>32.257650000000005</v>
      </c>
    </row>
    <row r="19" spans="1:12" s="5" customFormat="1" ht="20.100000000000001" hidden="1" customHeight="1">
      <c r="A19" s="13"/>
      <c r="B19" s="14" t="s">
        <v>29</v>
      </c>
      <c r="C19" s="15" t="s">
        <v>30</v>
      </c>
      <c r="D19" s="35">
        <f t="shared" si="1"/>
        <v>1.0304699999999998</v>
      </c>
      <c r="E19" s="25">
        <v>0</v>
      </c>
      <c r="F19" s="25">
        <v>0</v>
      </c>
      <c r="G19" s="25">
        <v>1.0304699999999998</v>
      </c>
      <c r="H19" s="25">
        <v>0</v>
      </c>
      <c r="I19" s="25">
        <v>0</v>
      </c>
      <c r="J19" s="25">
        <v>0</v>
      </c>
      <c r="K19" s="25">
        <v>0</v>
      </c>
      <c r="L19" s="25">
        <v>0</v>
      </c>
    </row>
    <row r="20" spans="1:12" ht="20.100000000000001" customHeight="1">
      <c r="A20" s="10" t="s">
        <v>31</v>
      </c>
      <c r="B20" s="12" t="s">
        <v>102</v>
      </c>
      <c r="C20" s="6" t="s">
        <v>32</v>
      </c>
      <c r="D20" s="36">
        <f t="shared" si="1"/>
        <v>3.113382000000001</v>
      </c>
      <c r="E20" s="24">
        <v>0</v>
      </c>
      <c r="F20" s="24">
        <v>0</v>
      </c>
      <c r="G20" s="24">
        <v>0.25556200000000007</v>
      </c>
      <c r="H20" s="24">
        <v>0.86819999999999986</v>
      </c>
      <c r="I20" s="24">
        <v>0.78683000000000236</v>
      </c>
      <c r="J20" s="24">
        <v>0.2</v>
      </c>
      <c r="K20" s="24">
        <v>0.11330999999999895</v>
      </c>
      <c r="L20" s="24">
        <v>0.88947999999999994</v>
      </c>
    </row>
    <row r="21" spans="1:12" ht="20.100000000000001" customHeight="1">
      <c r="A21" s="10" t="s">
        <v>33</v>
      </c>
      <c r="B21" s="12" t="s">
        <v>139</v>
      </c>
      <c r="C21" s="6" t="s">
        <v>140</v>
      </c>
      <c r="D21" s="36">
        <f t="shared" si="1"/>
        <v>0</v>
      </c>
      <c r="E21" s="24">
        <v>0</v>
      </c>
      <c r="F21" s="24">
        <v>0</v>
      </c>
      <c r="G21" s="24">
        <v>0</v>
      </c>
      <c r="H21" s="24">
        <v>0</v>
      </c>
      <c r="I21" s="24">
        <v>0</v>
      </c>
      <c r="J21" s="24">
        <v>0</v>
      </c>
      <c r="K21" s="24">
        <v>0</v>
      </c>
      <c r="L21" s="24">
        <v>0</v>
      </c>
    </row>
    <row r="22" spans="1:12" ht="20.100000000000001" customHeight="1">
      <c r="A22" s="10" t="s">
        <v>36</v>
      </c>
      <c r="B22" s="12" t="s">
        <v>34</v>
      </c>
      <c r="C22" s="6" t="s">
        <v>35</v>
      </c>
      <c r="D22" s="36">
        <f t="shared" si="1"/>
        <v>0</v>
      </c>
      <c r="E22" s="24">
        <v>0</v>
      </c>
      <c r="F22" s="24">
        <v>0</v>
      </c>
      <c r="G22" s="24">
        <v>0</v>
      </c>
      <c r="H22" s="24">
        <v>0</v>
      </c>
      <c r="I22" s="24">
        <v>0</v>
      </c>
      <c r="J22" s="24">
        <v>0</v>
      </c>
      <c r="K22" s="24">
        <v>0</v>
      </c>
      <c r="L22" s="24">
        <v>0</v>
      </c>
    </row>
    <row r="23" spans="1:12" ht="20.100000000000001" customHeight="1">
      <c r="A23" s="10" t="s">
        <v>141</v>
      </c>
      <c r="B23" s="12" t="s">
        <v>37</v>
      </c>
      <c r="C23" s="6" t="s">
        <v>38</v>
      </c>
      <c r="D23" s="36">
        <f t="shared" si="1"/>
        <v>0</v>
      </c>
      <c r="E23" s="24">
        <v>0</v>
      </c>
      <c r="F23" s="24">
        <v>0</v>
      </c>
      <c r="G23" s="24">
        <v>0</v>
      </c>
      <c r="H23" s="24">
        <v>0</v>
      </c>
      <c r="I23" s="24">
        <v>0</v>
      </c>
      <c r="J23" s="24">
        <v>0</v>
      </c>
      <c r="K23" s="24">
        <v>0</v>
      </c>
      <c r="L23" s="24">
        <v>0</v>
      </c>
    </row>
    <row r="24" spans="1:12" s="3" customFormat="1" ht="20.100000000000001" customHeight="1">
      <c r="A24" s="29" t="s">
        <v>39</v>
      </c>
      <c r="B24" s="39" t="s">
        <v>142</v>
      </c>
      <c r="C24" s="31" t="s">
        <v>40</v>
      </c>
      <c r="D24" s="32">
        <f t="shared" si="1"/>
        <v>76.978793799999522</v>
      </c>
      <c r="E24" s="40">
        <f t="shared" ref="E24:L24" si="5">E25+E26+E27+E28+E29+E30+E41+E48+E59+E60+E61+E63+E64+E65</f>
        <v>0.85760199999999875</v>
      </c>
      <c r="F24" s="40">
        <f t="shared" si="5"/>
        <v>3.9041700000000001</v>
      </c>
      <c r="G24" s="40">
        <f t="shared" si="5"/>
        <v>2.7705960000000003</v>
      </c>
      <c r="H24" s="40">
        <f t="shared" si="5"/>
        <v>5.9895939999999692</v>
      </c>
      <c r="I24" s="40">
        <f t="shared" si="5"/>
        <v>5.6962729999999997</v>
      </c>
      <c r="J24" s="40">
        <f t="shared" si="5"/>
        <v>30.605698999999596</v>
      </c>
      <c r="K24" s="40">
        <f t="shared" si="5"/>
        <v>2.4239420000000012</v>
      </c>
      <c r="L24" s="40">
        <f t="shared" si="5"/>
        <v>24.730917799999943</v>
      </c>
    </row>
    <row r="25" spans="1:12" ht="20.100000000000001" customHeight="1">
      <c r="A25" s="10" t="s">
        <v>41</v>
      </c>
      <c r="B25" s="20" t="s">
        <v>83</v>
      </c>
      <c r="C25" s="6" t="s">
        <v>84</v>
      </c>
      <c r="D25" s="36">
        <f t="shared" si="1"/>
        <v>7.2252469999999978</v>
      </c>
      <c r="E25" s="26">
        <v>0</v>
      </c>
      <c r="F25" s="26">
        <v>0</v>
      </c>
      <c r="G25" s="26">
        <v>0</v>
      </c>
      <c r="H25" s="26">
        <v>0</v>
      </c>
      <c r="I25" s="26">
        <v>0</v>
      </c>
      <c r="J25" s="26">
        <v>2.0736699999999999</v>
      </c>
      <c r="K25" s="26">
        <v>0.22500000000000001</v>
      </c>
      <c r="L25" s="26">
        <v>4.9265769999999982</v>
      </c>
    </row>
    <row r="26" spans="1:12" ht="20.100000000000001" customHeight="1">
      <c r="A26" s="10" t="s">
        <v>44</v>
      </c>
      <c r="B26" s="22" t="s">
        <v>85</v>
      </c>
      <c r="C26" s="6" t="s">
        <v>86</v>
      </c>
      <c r="D26" s="36">
        <f t="shared" si="1"/>
        <v>5.0843850000000002</v>
      </c>
      <c r="E26" s="26">
        <v>0.33138500000000015</v>
      </c>
      <c r="F26" s="26">
        <v>3.5674100000000002</v>
      </c>
      <c r="G26" s="26">
        <v>0.17558000000000001</v>
      </c>
      <c r="H26" s="26">
        <v>0.89538000000000006</v>
      </c>
      <c r="I26" s="26">
        <v>0.10663</v>
      </c>
      <c r="J26" s="26">
        <v>5.0000000000000001E-3</v>
      </c>
      <c r="K26" s="26">
        <v>0</v>
      </c>
      <c r="L26" s="26">
        <v>3.0000000000000001E-3</v>
      </c>
    </row>
    <row r="27" spans="1:12" ht="20.100000000000001" customHeight="1">
      <c r="A27" s="10" t="s">
        <v>47</v>
      </c>
      <c r="B27" s="22" t="s">
        <v>87</v>
      </c>
      <c r="C27" s="6" t="s">
        <v>88</v>
      </c>
      <c r="D27" s="36">
        <f t="shared" si="1"/>
        <v>1.4887800000000002</v>
      </c>
      <c r="E27" s="26">
        <v>0</v>
      </c>
      <c r="F27" s="26">
        <v>0</v>
      </c>
      <c r="G27" s="26">
        <v>0.75861000000000012</v>
      </c>
      <c r="H27" s="26">
        <v>0</v>
      </c>
      <c r="I27" s="26">
        <v>0.57967000000000002</v>
      </c>
      <c r="J27" s="26">
        <v>0</v>
      </c>
      <c r="K27" s="26">
        <v>7.9000000000000001E-2</v>
      </c>
      <c r="L27" s="26">
        <v>7.1500000000000008E-2</v>
      </c>
    </row>
    <row r="28" spans="1:12" ht="20.100000000000001" customHeight="1">
      <c r="A28" s="10" t="s">
        <v>50</v>
      </c>
      <c r="B28" s="12" t="s">
        <v>42</v>
      </c>
      <c r="C28" s="6" t="s">
        <v>43</v>
      </c>
      <c r="D28" s="36">
        <f t="shared" si="1"/>
        <v>0</v>
      </c>
      <c r="E28" s="24">
        <v>0</v>
      </c>
      <c r="F28" s="24">
        <v>0</v>
      </c>
      <c r="G28" s="24">
        <v>0</v>
      </c>
      <c r="H28" s="24">
        <v>0</v>
      </c>
      <c r="I28" s="24">
        <v>0</v>
      </c>
      <c r="J28" s="24">
        <v>0</v>
      </c>
      <c r="K28" s="24">
        <v>0</v>
      </c>
      <c r="L28" s="24">
        <v>0</v>
      </c>
    </row>
    <row r="29" spans="1:12" ht="20.100000000000001" customHeight="1">
      <c r="A29" s="10" t="s">
        <v>51</v>
      </c>
      <c r="B29" s="12" t="s">
        <v>45</v>
      </c>
      <c r="C29" s="6" t="s">
        <v>46</v>
      </c>
      <c r="D29" s="36">
        <f t="shared" si="1"/>
        <v>0</v>
      </c>
      <c r="E29" s="24">
        <v>0</v>
      </c>
      <c r="F29" s="24">
        <v>0</v>
      </c>
      <c r="G29" s="24">
        <v>0</v>
      </c>
      <c r="H29" s="24">
        <v>0</v>
      </c>
      <c r="I29" s="24">
        <v>0</v>
      </c>
      <c r="J29" s="24">
        <v>0</v>
      </c>
      <c r="K29" s="24">
        <v>0</v>
      </c>
      <c r="L29" s="24">
        <v>0</v>
      </c>
    </row>
    <row r="30" spans="1:12" ht="20.100000000000001" customHeight="1">
      <c r="A30" s="10" t="s">
        <v>54</v>
      </c>
      <c r="B30" s="12" t="s">
        <v>143</v>
      </c>
      <c r="C30" s="6" t="s">
        <v>144</v>
      </c>
      <c r="D30" s="36">
        <f t="shared" si="1"/>
        <v>1.311232</v>
      </c>
      <c r="E30" s="24">
        <f>SUM(E31:E40)</f>
        <v>5.7700000000000001E-2</v>
      </c>
      <c r="F30" s="24">
        <f t="shared" ref="F30:L30" si="6">SUM(F31:F40)</f>
        <v>0</v>
      </c>
      <c r="G30" s="24">
        <f t="shared" si="6"/>
        <v>2.0899999999999998E-3</v>
      </c>
      <c r="H30" s="24">
        <f t="shared" si="6"/>
        <v>0.15185999999999999</v>
      </c>
      <c r="I30" s="24">
        <f t="shared" si="6"/>
        <v>0.24160999999999999</v>
      </c>
      <c r="J30" s="24">
        <f t="shared" si="6"/>
        <v>0.32400000000000001</v>
      </c>
      <c r="K30" s="24">
        <f t="shared" si="6"/>
        <v>0.31154000000000004</v>
      </c>
      <c r="L30" s="24">
        <f t="shared" si="6"/>
        <v>0.22243200000000002</v>
      </c>
    </row>
    <row r="31" spans="1:12" ht="20.100000000000001" customHeight="1">
      <c r="A31" s="10" t="s">
        <v>145</v>
      </c>
      <c r="B31" s="16" t="s">
        <v>68</v>
      </c>
      <c r="C31" s="6" t="s">
        <v>69</v>
      </c>
      <c r="D31" s="36">
        <f t="shared" si="1"/>
        <v>0.189752</v>
      </c>
      <c r="E31" s="26">
        <v>0</v>
      </c>
      <c r="F31" s="26">
        <v>0</v>
      </c>
      <c r="G31" s="26">
        <v>2.0899999999999998E-3</v>
      </c>
      <c r="H31" s="26">
        <v>1.409E-2</v>
      </c>
      <c r="I31" s="26">
        <v>3.6099999999999993E-2</v>
      </c>
      <c r="J31" s="26">
        <v>1.0800000000000001E-2</v>
      </c>
      <c r="K31" s="26">
        <v>0</v>
      </c>
      <c r="L31" s="26">
        <v>0.12667200000000001</v>
      </c>
    </row>
    <row r="32" spans="1:12" ht="20.100000000000001" customHeight="1">
      <c r="A32" s="10" t="s">
        <v>146</v>
      </c>
      <c r="B32" s="16" t="s">
        <v>147</v>
      </c>
      <c r="C32" s="6" t="s">
        <v>74</v>
      </c>
      <c r="D32" s="36">
        <f t="shared" si="1"/>
        <v>0</v>
      </c>
      <c r="E32" s="26">
        <v>0</v>
      </c>
      <c r="F32" s="26">
        <v>0</v>
      </c>
      <c r="G32" s="26">
        <v>0</v>
      </c>
      <c r="H32" s="26">
        <v>0</v>
      </c>
      <c r="I32" s="26">
        <v>0</v>
      </c>
      <c r="J32" s="26">
        <v>0</v>
      </c>
      <c r="K32" s="26">
        <v>0</v>
      </c>
      <c r="L32" s="26">
        <v>0</v>
      </c>
    </row>
    <row r="33" spans="1:12" ht="20.100000000000001" customHeight="1">
      <c r="A33" s="10" t="s">
        <v>148</v>
      </c>
      <c r="B33" s="16" t="s">
        <v>70</v>
      </c>
      <c r="C33" s="6" t="s">
        <v>71</v>
      </c>
      <c r="D33" s="36">
        <f t="shared" si="1"/>
        <v>0.24575</v>
      </c>
      <c r="E33" s="26">
        <v>0</v>
      </c>
      <c r="F33" s="26">
        <v>0</v>
      </c>
      <c r="G33" s="26">
        <v>0</v>
      </c>
      <c r="H33" s="26">
        <v>0</v>
      </c>
      <c r="I33" s="26">
        <v>0.14421</v>
      </c>
      <c r="J33" s="26">
        <v>0</v>
      </c>
      <c r="K33" s="26">
        <v>4.1540000000000001E-2</v>
      </c>
      <c r="L33" s="26">
        <v>0.06</v>
      </c>
    </row>
    <row r="34" spans="1:12" ht="20.100000000000001" customHeight="1">
      <c r="A34" s="10" t="s">
        <v>149</v>
      </c>
      <c r="B34" s="16" t="s">
        <v>122</v>
      </c>
      <c r="C34" s="6" t="s">
        <v>72</v>
      </c>
      <c r="D34" s="36">
        <f t="shared" si="1"/>
        <v>0.41357000000000005</v>
      </c>
      <c r="E34" s="26">
        <v>2.6839999999999999E-2</v>
      </c>
      <c r="F34" s="26">
        <v>0</v>
      </c>
      <c r="G34" s="26">
        <v>0</v>
      </c>
      <c r="H34" s="26">
        <v>3.7769999999999998E-2</v>
      </c>
      <c r="I34" s="26">
        <v>0</v>
      </c>
      <c r="J34" s="26">
        <v>0.31320000000000003</v>
      </c>
      <c r="K34" s="26">
        <v>0</v>
      </c>
      <c r="L34" s="26">
        <v>3.576E-2</v>
      </c>
    </row>
    <row r="35" spans="1:12" ht="20.100000000000001" customHeight="1">
      <c r="A35" s="10" t="s">
        <v>150</v>
      </c>
      <c r="B35" s="16" t="s">
        <v>151</v>
      </c>
      <c r="C35" s="6" t="s">
        <v>73</v>
      </c>
      <c r="D35" s="36">
        <f t="shared" si="1"/>
        <v>0.27</v>
      </c>
      <c r="E35" s="26">
        <v>0</v>
      </c>
      <c r="F35" s="26">
        <v>0</v>
      </c>
      <c r="G35" s="26">
        <v>0</v>
      </c>
      <c r="H35" s="26">
        <v>0</v>
      </c>
      <c r="I35" s="26">
        <v>0</v>
      </c>
      <c r="J35" s="26">
        <v>0</v>
      </c>
      <c r="K35" s="26">
        <v>0.27</v>
      </c>
      <c r="L35" s="26">
        <v>0</v>
      </c>
    </row>
    <row r="36" spans="1:12" ht="20.100000000000001" customHeight="1">
      <c r="A36" s="10" t="s">
        <v>152</v>
      </c>
      <c r="B36" s="16" t="s">
        <v>75</v>
      </c>
      <c r="C36" s="6" t="s">
        <v>76</v>
      </c>
      <c r="D36" s="36">
        <f t="shared" si="1"/>
        <v>0</v>
      </c>
      <c r="E36" s="26">
        <v>0</v>
      </c>
      <c r="F36" s="26">
        <v>0</v>
      </c>
      <c r="G36" s="26">
        <v>0</v>
      </c>
      <c r="H36" s="26">
        <v>0</v>
      </c>
      <c r="I36" s="26">
        <v>0</v>
      </c>
      <c r="J36" s="26">
        <v>0</v>
      </c>
      <c r="K36" s="26">
        <v>0</v>
      </c>
      <c r="L36" s="26">
        <v>0</v>
      </c>
    </row>
    <row r="37" spans="1:12" ht="20.100000000000001" customHeight="1">
      <c r="A37" s="10" t="s">
        <v>153</v>
      </c>
      <c r="B37" s="16" t="s">
        <v>154</v>
      </c>
      <c r="C37" s="6" t="s">
        <v>155</v>
      </c>
      <c r="D37" s="36">
        <f t="shared" si="1"/>
        <v>0</v>
      </c>
      <c r="E37" s="26">
        <v>0</v>
      </c>
      <c r="F37" s="26">
        <v>0</v>
      </c>
      <c r="G37" s="26">
        <v>0</v>
      </c>
      <c r="H37" s="26">
        <v>0</v>
      </c>
      <c r="I37" s="26">
        <v>0</v>
      </c>
      <c r="J37" s="26">
        <v>0</v>
      </c>
      <c r="K37" s="26">
        <v>0</v>
      </c>
      <c r="L37" s="26">
        <v>0</v>
      </c>
    </row>
    <row r="38" spans="1:12" ht="20.100000000000001" customHeight="1">
      <c r="A38" s="10" t="s">
        <v>156</v>
      </c>
      <c r="B38" s="16" t="s">
        <v>157</v>
      </c>
      <c r="C38" s="6" t="s">
        <v>158</v>
      </c>
      <c r="D38" s="36">
        <f t="shared" si="1"/>
        <v>0</v>
      </c>
      <c r="E38" s="26">
        <v>0</v>
      </c>
      <c r="F38" s="26">
        <v>0</v>
      </c>
      <c r="G38" s="26">
        <v>0</v>
      </c>
      <c r="H38" s="26">
        <v>0</v>
      </c>
      <c r="I38" s="26">
        <v>0</v>
      </c>
      <c r="J38" s="26">
        <v>0</v>
      </c>
      <c r="K38" s="26">
        <v>0</v>
      </c>
      <c r="L38" s="26">
        <v>0</v>
      </c>
    </row>
    <row r="39" spans="1:12" ht="20.100000000000001" customHeight="1">
      <c r="A39" s="10" t="s">
        <v>159</v>
      </c>
      <c r="B39" s="22" t="s">
        <v>89</v>
      </c>
      <c r="C39" s="6" t="s">
        <v>120</v>
      </c>
      <c r="D39" s="36">
        <f t="shared" si="1"/>
        <v>0</v>
      </c>
      <c r="E39" s="26">
        <v>0</v>
      </c>
      <c r="F39" s="26">
        <v>0</v>
      </c>
      <c r="G39" s="26">
        <v>0</v>
      </c>
      <c r="H39" s="26">
        <v>0</v>
      </c>
      <c r="I39" s="26">
        <v>0</v>
      </c>
      <c r="J39" s="26">
        <v>0</v>
      </c>
      <c r="K39" s="26">
        <v>0</v>
      </c>
      <c r="L39" s="26">
        <v>0</v>
      </c>
    </row>
    <row r="40" spans="1:12" ht="20.100000000000001" customHeight="1">
      <c r="A40" s="10" t="s">
        <v>160</v>
      </c>
      <c r="B40" s="22" t="s">
        <v>132</v>
      </c>
      <c r="C40" s="6" t="s">
        <v>133</v>
      </c>
      <c r="D40" s="36">
        <f t="shared" si="1"/>
        <v>0.19216</v>
      </c>
      <c r="E40" s="17">
        <v>3.0859999999999999E-2</v>
      </c>
      <c r="F40" s="17">
        <v>0</v>
      </c>
      <c r="G40" s="17">
        <v>0</v>
      </c>
      <c r="H40" s="17">
        <v>0.1</v>
      </c>
      <c r="I40" s="17">
        <v>6.13E-2</v>
      </c>
      <c r="J40" s="17">
        <v>0</v>
      </c>
      <c r="K40" s="17">
        <v>0</v>
      </c>
      <c r="L40" s="17">
        <v>0</v>
      </c>
    </row>
    <row r="41" spans="1:12" ht="20.100000000000001" customHeight="1">
      <c r="A41" s="10" t="s">
        <v>57</v>
      </c>
      <c r="B41" s="22" t="s">
        <v>161</v>
      </c>
      <c r="C41" s="81" t="s">
        <v>162</v>
      </c>
      <c r="D41" s="36">
        <f t="shared" si="1"/>
        <v>6.4404589999999988</v>
      </c>
      <c r="E41" s="17">
        <f>SUM(E42:E47)</f>
        <v>0.44483999999999857</v>
      </c>
      <c r="F41" s="17">
        <f t="shared" ref="F41:L41" si="7">SUM(F42:F47)</f>
        <v>0</v>
      </c>
      <c r="G41" s="17">
        <f t="shared" si="7"/>
        <v>0.34089000000000003</v>
      </c>
      <c r="H41" s="17">
        <f t="shared" si="7"/>
        <v>1.027979</v>
      </c>
      <c r="I41" s="17">
        <f t="shared" si="7"/>
        <v>2.8758599999999999</v>
      </c>
      <c r="J41" s="17">
        <f t="shared" si="7"/>
        <v>0.49730000000000002</v>
      </c>
      <c r="K41" s="17">
        <f t="shared" si="7"/>
        <v>0.18417</v>
      </c>
      <c r="L41" s="17">
        <f t="shared" si="7"/>
        <v>1.06942</v>
      </c>
    </row>
    <row r="42" spans="1:12" ht="20.100000000000001" customHeight="1">
      <c r="A42" s="10" t="s">
        <v>163</v>
      </c>
      <c r="B42" s="12" t="s">
        <v>48</v>
      </c>
      <c r="C42" s="6" t="s">
        <v>49</v>
      </c>
      <c r="D42" s="36">
        <f t="shared" si="1"/>
        <v>0</v>
      </c>
      <c r="E42" s="24">
        <v>0</v>
      </c>
      <c r="F42" s="24">
        <v>0</v>
      </c>
      <c r="G42" s="24">
        <v>0</v>
      </c>
      <c r="H42" s="24">
        <v>0</v>
      </c>
      <c r="I42" s="24">
        <v>0</v>
      </c>
      <c r="J42" s="24">
        <v>0</v>
      </c>
      <c r="K42" s="24">
        <v>0</v>
      </c>
      <c r="L42" s="24">
        <v>0</v>
      </c>
    </row>
    <row r="43" spans="1:12" ht="20.100000000000001" customHeight="1">
      <c r="A43" s="10" t="s">
        <v>166</v>
      </c>
      <c r="B43" s="12" t="s">
        <v>52</v>
      </c>
      <c r="C43" s="6" t="s">
        <v>53</v>
      </c>
      <c r="D43" s="36">
        <f t="shared" si="1"/>
        <v>0</v>
      </c>
      <c r="E43" s="24">
        <v>0</v>
      </c>
      <c r="F43" s="24">
        <v>0</v>
      </c>
      <c r="G43" s="24">
        <v>0</v>
      </c>
      <c r="H43" s="24">
        <v>0</v>
      </c>
      <c r="I43" s="24">
        <v>0</v>
      </c>
      <c r="J43" s="24">
        <v>0</v>
      </c>
      <c r="K43" s="24">
        <v>0</v>
      </c>
      <c r="L43" s="24">
        <v>0</v>
      </c>
    </row>
    <row r="44" spans="1:12" ht="20.100000000000001" customHeight="1">
      <c r="A44" s="10" t="s">
        <v>167</v>
      </c>
      <c r="B44" s="21" t="s">
        <v>164</v>
      </c>
      <c r="C44" s="6" t="s">
        <v>165</v>
      </c>
      <c r="D44" s="36">
        <f t="shared" si="1"/>
        <v>0</v>
      </c>
      <c r="E44" s="24">
        <v>0</v>
      </c>
      <c r="F44" s="24">
        <v>0</v>
      </c>
      <c r="G44" s="24">
        <v>0</v>
      </c>
      <c r="H44" s="24">
        <v>0</v>
      </c>
      <c r="I44" s="24">
        <v>0</v>
      </c>
      <c r="J44" s="24">
        <v>0</v>
      </c>
      <c r="K44" s="24">
        <v>0</v>
      </c>
      <c r="L44" s="24">
        <v>0</v>
      </c>
    </row>
    <row r="45" spans="1:12" ht="20.100000000000001" customHeight="1">
      <c r="A45" s="10" t="s">
        <v>168</v>
      </c>
      <c r="B45" s="12" t="s">
        <v>55</v>
      </c>
      <c r="C45" s="6" t="s">
        <v>56</v>
      </c>
      <c r="D45" s="36">
        <f t="shared" si="1"/>
        <v>0.39789000000000002</v>
      </c>
      <c r="E45" s="24">
        <v>0.05</v>
      </c>
      <c r="F45" s="24">
        <v>0</v>
      </c>
      <c r="G45" s="24">
        <v>0.34089000000000003</v>
      </c>
      <c r="H45" s="24">
        <v>0</v>
      </c>
      <c r="I45" s="24">
        <v>0</v>
      </c>
      <c r="J45" s="24">
        <v>0</v>
      </c>
      <c r="K45" s="24">
        <v>0</v>
      </c>
      <c r="L45" s="24">
        <v>7.0000000000000001E-3</v>
      </c>
    </row>
    <row r="46" spans="1:12" ht="20.100000000000001" customHeight="1">
      <c r="A46" s="10" t="s">
        <v>243</v>
      </c>
      <c r="B46" s="16" t="s">
        <v>58</v>
      </c>
      <c r="C46" s="6" t="s">
        <v>59</v>
      </c>
      <c r="D46" s="36">
        <f t="shared" si="1"/>
        <v>2.4950889999999983</v>
      </c>
      <c r="E46" s="24">
        <v>0.39483999999999858</v>
      </c>
      <c r="F46" s="24">
        <v>0</v>
      </c>
      <c r="G46" s="24">
        <v>0</v>
      </c>
      <c r="H46" s="24">
        <v>1.027979</v>
      </c>
      <c r="I46" s="24">
        <v>0</v>
      </c>
      <c r="J46" s="24">
        <v>0.49730000000000002</v>
      </c>
      <c r="K46" s="24">
        <v>1.417E-2</v>
      </c>
      <c r="L46" s="24">
        <v>0.56079999999999997</v>
      </c>
    </row>
    <row r="47" spans="1:12" ht="20.100000000000001" customHeight="1">
      <c r="A47" s="10" t="s">
        <v>244</v>
      </c>
      <c r="B47" s="12" t="s">
        <v>61</v>
      </c>
      <c r="C47" s="6" t="s">
        <v>62</v>
      </c>
      <c r="D47" s="36">
        <f t="shared" si="1"/>
        <v>3.5474799999999997</v>
      </c>
      <c r="E47" s="26">
        <v>0</v>
      </c>
      <c r="F47" s="26">
        <v>0</v>
      </c>
      <c r="G47" s="26">
        <v>0</v>
      </c>
      <c r="H47" s="26">
        <v>0</v>
      </c>
      <c r="I47" s="26">
        <v>2.8758599999999999</v>
      </c>
      <c r="J47" s="26">
        <v>0</v>
      </c>
      <c r="K47" s="26">
        <v>0.17</v>
      </c>
      <c r="L47" s="26">
        <v>0.50161999999999995</v>
      </c>
    </row>
    <row r="48" spans="1:12" ht="20.100000000000001" customHeight="1">
      <c r="A48" s="10" t="s">
        <v>60</v>
      </c>
      <c r="B48" s="16" t="s">
        <v>245</v>
      </c>
      <c r="C48" s="6" t="s">
        <v>169</v>
      </c>
      <c r="D48" s="36">
        <f t="shared" si="1"/>
        <v>44.752203999999601</v>
      </c>
      <c r="E48" s="24">
        <f>SUM(E49:E58)</f>
        <v>1.7000000000000001E-2</v>
      </c>
      <c r="F48" s="24">
        <f t="shared" ref="F48:L48" si="8">SUM(F49:F58)</f>
        <v>0.29276000000000002</v>
      </c>
      <c r="G48" s="24">
        <f t="shared" si="8"/>
        <v>1.4934259999999999</v>
      </c>
      <c r="H48" s="24">
        <f t="shared" si="8"/>
        <v>3.8172749999999698</v>
      </c>
      <c r="I48" s="24">
        <f t="shared" si="8"/>
        <v>1.6636329999999997</v>
      </c>
      <c r="J48" s="24">
        <f t="shared" si="8"/>
        <v>26.773188999999551</v>
      </c>
      <c r="K48" s="24">
        <f t="shared" si="8"/>
        <v>0.70517200000000146</v>
      </c>
      <c r="L48" s="24">
        <f t="shared" si="8"/>
        <v>9.9897490000000726</v>
      </c>
    </row>
    <row r="49" spans="1:12" ht="20.100000000000001" customHeight="1">
      <c r="A49" s="10" t="s">
        <v>170</v>
      </c>
      <c r="B49" s="16" t="s">
        <v>171</v>
      </c>
      <c r="C49" s="6" t="s">
        <v>64</v>
      </c>
      <c r="D49" s="36">
        <f t="shared" si="1"/>
        <v>17.245784999998609</v>
      </c>
      <c r="E49" s="26">
        <v>1.2E-2</v>
      </c>
      <c r="F49" s="26">
        <v>0.18917999999999999</v>
      </c>
      <c r="G49" s="26">
        <v>0.40372600000000003</v>
      </c>
      <c r="H49" s="26">
        <v>1.9560599999999999</v>
      </c>
      <c r="I49" s="26">
        <v>0.18101300000000001</v>
      </c>
      <c r="J49" s="26">
        <v>5.8523839999986125</v>
      </c>
      <c r="K49" s="26">
        <v>0.69449200000000144</v>
      </c>
      <c r="L49" s="26">
        <v>7.9569299999999945</v>
      </c>
    </row>
    <row r="50" spans="1:12" ht="20.100000000000001" customHeight="1">
      <c r="A50" s="10" t="s">
        <v>172</v>
      </c>
      <c r="B50" s="16" t="s">
        <v>173</v>
      </c>
      <c r="C50" s="6" t="s">
        <v>65</v>
      </c>
      <c r="D50" s="36">
        <f t="shared" si="1"/>
        <v>6.9199710000000065</v>
      </c>
      <c r="E50" s="26">
        <v>5.0000000000000001E-3</v>
      </c>
      <c r="F50" s="26">
        <v>0.10358000000000001</v>
      </c>
      <c r="G50" s="26">
        <v>0</v>
      </c>
      <c r="H50" s="26">
        <v>1.8261449999999702</v>
      </c>
      <c r="I50" s="26">
        <v>0</v>
      </c>
      <c r="J50" s="26">
        <v>2.9427469999999571</v>
      </c>
      <c r="K50" s="26">
        <v>1.068E-2</v>
      </c>
      <c r="L50" s="26">
        <v>2.0318190000000795</v>
      </c>
    </row>
    <row r="51" spans="1:12" ht="20.100000000000001" customHeight="1">
      <c r="A51" s="10" t="s">
        <v>174</v>
      </c>
      <c r="B51" s="16" t="s">
        <v>175</v>
      </c>
      <c r="C51" s="6" t="s">
        <v>176</v>
      </c>
      <c r="D51" s="36">
        <f t="shared" si="1"/>
        <v>0</v>
      </c>
      <c r="E51" s="26">
        <v>0</v>
      </c>
      <c r="F51" s="26">
        <v>0</v>
      </c>
      <c r="G51" s="26">
        <v>0</v>
      </c>
      <c r="H51" s="26">
        <v>0</v>
      </c>
      <c r="I51" s="26">
        <v>0</v>
      </c>
      <c r="J51" s="26">
        <v>0</v>
      </c>
      <c r="K51" s="26">
        <v>0</v>
      </c>
      <c r="L51" s="26">
        <v>0</v>
      </c>
    </row>
    <row r="52" spans="1:12" s="71" customFormat="1" ht="20.100000000000001" customHeight="1">
      <c r="A52" s="10" t="s">
        <v>177</v>
      </c>
      <c r="B52" s="16" t="s">
        <v>178</v>
      </c>
      <c r="C52" s="6" t="s">
        <v>179</v>
      </c>
      <c r="D52" s="36">
        <f t="shared" si="1"/>
        <v>0</v>
      </c>
      <c r="E52" s="26">
        <v>0</v>
      </c>
      <c r="F52" s="26">
        <v>0</v>
      </c>
      <c r="G52" s="26">
        <v>0</v>
      </c>
      <c r="H52" s="26">
        <v>0</v>
      </c>
      <c r="I52" s="26">
        <v>0</v>
      </c>
      <c r="J52" s="26">
        <v>0</v>
      </c>
      <c r="K52" s="26">
        <v>0</v>
      </c>
      <c r="L52" s="26">
        <v>0</v>
      </c>
    </row>
    <row r="53" spans="1:12" ht="32.1" customHeight="1">
      <c r="A53" s="10" t="s">
        <v>180</v>
      </c>
      <c r="B53" s="16" t="s">
        <v>181</v>
      </c>
      <c r="C53" s="6" t="s">
        <v>182</v>
      </c>
      <c r="D53" s="36">
        <f t="shared" si="1"/>
        <v>0</v>
      </c>
      <c r="E53" s="26">
        <v>0</v>
      </c>
      <c r="F53" s="26">
        <v>0</v>
      </c>
      <c r="G53" s="26">
        <v>0</v>
      </c>
      <c r="H53" s="26">
        <v>0</v>
      </c>
      <c r="I53" s="26">
        <v>0</v>
      </c>
      <c r="J53" s="26">
        <v>0</v>
      </c>
      <c r="K53" s="26">
        <v>0</v>
      </c>
      <c r="L53" s="26">
        <v>0</v>
      </c>
    </row>
    <row r="54" spans="1:12" ht="20.100000000000001" customHeight="1">
      <c r="A54" s="10" t="s">
        <v>183</v>
      </c>
      <c r="B54" s="20" t="s">
        <v>184</v>
      </c>
      <c r="C54" s="6" t="s">
        <v>81</v>
      </c>
      <c r="D54" s="36">
        <f t="shared" si="1"/>
        <v>0</v>
      </c>
      <c r="E54" s="26">
        <v>0</v>
      </c>
      <c r="F54" s="26">
        <v>0</v>
      </c>
      <c r="G54" s="26">
        <v>0</v>
      </c>
      <c r="H54" s="26">
        <v>0</v>
      </c>
      <c r="I54" s="26">
        <v>0</v>
      </c>
      <c r="J54" s="26">
        <v>0</v>
      </c>
      <c r="K54" s="26">
        <v>0</v>
      </c>
      <c r="L54" s="26">
        <v>0</v>
      </c>
    </row>
    <row r="55" spans="1:12" ht="20.100000000000001" customHeight="1">
      <c r="A55" s="10" t="s">
        <v>185</v>
      </c>
      <c r="B55" s="80" t="s">
        <v>186</v>
      </c>
      <c r="C55" s="81" t="s">
        <v>66</v>
      </c>
      <c r="D55" s="36">
        <f t="shared" si="1"/>
        <v>3.3000000000000004E-3</v>
      </c>
      <c r="E55" s="26">
        <v>0</v>
      </c>
      <c r="F55" s="26">
        <v>0</v>
      </c>
      <c r="G55" s="26">
        <v>1.6100000000000001E-3</v>
      </c>
      <c r="H55" s="26">
        <v>1.6100000000000001E-3</v>
      </c>
      <c r="I55" s="26">
        <v>8.0000000000000007E-5</v>
      </c>
      <c r="J55" s="26">
        <v>0</v>
      </c>
      <c r="K55" s="26">
        <v>0</v>
      </c>
      <c r="L55" s="26">
        <v>0</v>
      </c>
    </row>
    <row r="56" spans="1:12" ht="32.1" customHeight="1">
      <c r="A56" s="10" t="s">
        <v>187</v>
      </c>
      <c r="B56" s="80" t="s">
        <v>188</v>
      </c>
      <c r="C56" s="81" t="s">
        <v>67</v>
      </c>
      <c r="D56" s="36">
        <f t="shared" si="1"/>
        <v>1E-3</v>
      </c>
      <c r="E56" s="26">
        <v>0</v>
      </c>
      <c r="F56" s="26">
        <v>0</v>
      </c>
      <c r="G56" s="26">
        <v>0</v>
      </c>
      <c r="H56" s="26">
        <v>0</v>
      </c>
      <c r="I56" s="26">
        <v>0</v>
      </c>
      <c r="J56" s="26">
        <v>0</v>
      </c>
      <c r="K56" s="26">
        <v>0</v>
      </c>
      <c r="L56" s="26">
        <v>1E-3</v>
      </c>
    </row>
    <row r="57" spans="1:12" ht="20.100000000000001" customHeight="1">
      <c r="A57" s="10" t="s">
        <v>189</v>
      </c>
      <c r="B57" s="80" t="s">
        <v>190</v>
      </c>
      <c r="C57" s="81" t="s">
        <v>77</v>
      </c>
      <c r="D57" s="36">
        <f t="shared" si="1"/>
        <v>1.12155</v>
      </c>
      <c r="E57" s="26">
        <v>0</v>
      </c>
      <c r="F57" s="26">
        <v>0</v>
      </c>
      <c r="G57" s="26">
        <v>1.08809</v>
      </c>
      <c r="H57" s="26">
        <v>3.3460000000000004E-2</v>
      </c>
      <c r="I57" s="26">
        <v>0</v>
      </c>
      <c r="J57" s="26">
        <v>0</v>
      </c>
      <c r="K57" s="26">
        <v>0</v>
      </c>
      <c r="L57" s="26">
        <v>0</v>
      </c>
    </row>
    <row r="58" spans="1:12" ht="32.1" customHeight="1">
      <c r="A58" s="10" t="s">
        <v>191</v>
      </c>
      <c r="B58" s="22" t="s">
        <v>192</v>
      </c>
      <c r="C58" s="6" t="s">
        <v>92</v>
      </c>
      <c r="D58" s="36">
        <f t="shared" si="1"/>
        <v>19.460598000000982</v>
      </c>
      <c r="E58" s="26">
        <v>0</v>
      </c>
      <c r="F58" s="26">
        <v>0</v>
      </c>
      <c r="G58" s="26">
        <v>0</v>
      </c>
      <c r="H58" s="26">
        <v>0</v>
      </c>
      <c r="I58" s="26">
        <v>1.4825399999999997</v>
      </c>
      <c r="J58" s="26">
        <v>17.978058000000981</v>
      </c>
      <c r="K58" s="26">
        <v>0</v>
      </c>
      <c r="L58" s="26">
        <v>0</v>
      </c>
    </row>
    <row r="59" spans="1:12" ht="20.100000000000001" customHeight="1">
      <c r="A59" s="10" t="s">
        <v>63</v>
      </c>
      <c r="B59" s="22" t="s">
        <v>193</v>
      </c>
      <c r="C59" s="6" t="s">
        <v>90</v>
      </c>
      <c r="D59" s="36">
        <f t="shared" si="1"/>
        <v>0</v>
      </c>
      <c r="E59" s="26">
        <v>0</v>
      </c>
      <c r="F59" s="26">
        <v>0</v>
      </c>
      <c r="G59" s="26">
        <v>0</v>
      </c>
      <c r="H59" s="26">
        <v>0</v>
      </c>
      <c r="I59" s="26">
        <v>0</v>
      </c>
      <c r="J59" s="26">
        <v>0</v>
      </c>
      <c r="K59" s="26">
        <v>0</v>
      </c>
      <c r="L59" s="26">
        <v>0</v>
      </c>
    </row>
    <row r="60" spans="1:12" ht="20.100000000000001" customHeight="1">
      <c r="A60" s="10" t="s">
        <v>78</v>
      </c>
      <c r="B60" s="22" t="s">
        <v>194</v>
      </c>
      <c r="C60" s="6" t="s">
        <v>93</v>
      </c>
      <c r="D60" s="36">
        <f t="shared" si="1"/>
        <v>0.111427</v>
      </c>
      <c r="E60" s="26">
        <v>6.6769999999999998E-3</v>
      </c>
      <c r="F60" s="26">
        <v>0</v>
      </c>
      <c r="G60" s="26">
        <v>0</v>
      </c>
      <c r="H60" s="26">
        <v>0</v>
      </c>
      <c r="I60" s="26">
        <v>0</v>
      </c>
      <c r="J60" s="26">
        <v>1.1900000000000001E-2</v>
      </c>
      <c r="K60" s="26">
        <v>0</v>
      </c>
      <c r="L60" s="26">
        <v>9.2850000000000002E-2</v>
      </c>
    </row>
    <row r="61" spans="1:12" ht="32.1" customHeight="1">
      <c r="A61" s="10" t="s">
        <v>79</v>
      </c>
      <c r="B61" s="22" t="s">
        <v>195</v>
      </c>
      <c r="C61" s="6" t="s">
        <v>91</v>
      </c>
      <c r="D61" s="36">
        <f t="shared" si="1"/>
        <v>1.3570899999999919</v>
      </c>
      <c r="E61" s="26">
        <v>0</v>
      </c>
      <c r="F61" s="26">
        <v>0</v>
      </c>
      <c r="G61" s="26">
        <v>0</v>
      </c>
      <c r="H61" s="26">
        <v>0</v>
      </c>
      <c r="I61" s="26">
        <v>0.14380000000000001</v>
      </c>
      <c r="J61" s="26">
        <v>5.0000000000000001E-3</v>
      </c>
      <c r="K61" s="26">
        <v>0</v>
      </c>
      <c r="L61" s="26">
        <v>1.2082899999999919</v>
      </c>
    </row>
    <row r="62" spans="1:12" ht="20.100000000000001" customHeight="1">
      <c r="A62" s="10" t="s">
        <v>80</v>
      </c>
      <c r="B62" s="22" t="s">
        <v>95</v>
      </c>
      <c r="C62" s="6" t="s">
        <v>196</v>
      </c>
      <c r="D62" s="36">
        <f t="shared" si="1"/>
        <v>9.2079697999999279</v>
      </c>
      <c r="E62" s="17">
        <f t="shared" ref="E62:L62" si="9">E63+E64</f>
        <v>0</v>
      </c>
      <c r="F62" s="17">
        <f t="shared" si="9"/>
        <v>4.3999999999999997E-2</v>
      </c>
      <c r="G62" s="17">
        <f t="shared" si="9"/>
        <v>0</v>
      </c>
      <c r="H62" s="17">
        <f t="shared" si="9"/>
        <v>9.7099999999999992E-2</v>
      </c>
      <c r="I62" s="17">
        <f t="shared" si="9"/>
        <v>8.5070000000000007E-2</v>
      </c>
      <c r="J62" s="17">
        <f t="shared" si="9"/>
        <v>0.91564000000004708</v>
      </c>
      <c r="K62" s="17">
        <f t="shared" si="9"/>
        <v>0.91905999999999999</v>
      </c>
      <c r="L62" s="17">
        <f t="shared" si="9"/>
        <v>7.1470997999998813</v>
      </c>
    </row>
    <row r="63" spans="1:12" ht="32.1" customHeight="1">
      <c r="A63" s="10" t="s">
        <v>197</v>
      </c>
      <c r="B63" s="22" t="s">
        <v>198</v>
      </c>
      <c r="C63" s="6" t="s">
        <v>96</v>
      </c>
      <c r="D63" s="36">
        <f t="shared" si="1"/>
        <v>4.5559999999999996E-2</v>
      </c>
      <c r="E63" s="26">
        <v>0</v>
      </c>
      <c r="F63" s="26">
        <v>4.3999999999999997E-2</v>
      </c>
      <c r="G63" s="26">
        <v>0</v>
      </c>
      <c r="H63" s="26">
        <v>0</v>
      </c>
      <c r="I63" s="26">
        <v>0</v>
      </c>
      <c r="J63" s="26">
        <v>0</v>
      </c>
      <c r="K63" s="26">
        <v>0</v>
      </c>
      <c r="L63" s="26">
        <v>1.56E-3</v>
      </c>
    </row>
    <row r="64" spans="1:12" ht="32.1" customHeight="1">
      <c r="A64" s="10" t="s">
        <v>199</v>
      </c>
      <c r="B64" s="22" t="s">
        <v>200</v>
      </c>
      <c r="C64" s="6" t="s">
        <v>94</v>
      </c>
      <c r="D64" s="36">
        <f t="shared" si="1"/>
        <v>9.1624097999999279</v>
      </c>
      <c r="E64" s="26">
        <v>0</v>
      </c>
      <c r="F64" s="26">
        <v>0</v>
      </c>
      <c r="G64" s="26">
        <v>0</v>
      </c>
      <c r="H64" s="26">
        <v>9.7099999999999992E-2</v>
      </c>
      <c r="I64" s="26">
        <v>8.5070000000000007E-2</v>
      </c>
      <c r="J64" s="26">
        <v>0.91564000000004708</v>
      </c>
      <c r="K64" s="26">
        <v>0.91905999999999999</v>
      </c>
      <c r="L64" s="26">
        <v>7.1455397999998818</v>
      </c>
    </row>
    <row r="65" spans="1:12" ht="20.100000000000001" customHeight="1">
      <c r="A65" s="10" t="s">
        <v>82</v>
      </c>
      <c r="B65" s="22" t="s">
        <v>97</v>
      </c>
      <c r="C65" s="6" t="s">
        <v>98</v>
      </c>
      <c r="D65" s="36">
        <f t="shared" si="1"/>
        <v>0</v>
      </c>
      <c r="E65" s="26">
        <v>0</v>
      </c>
      <c r="F65" s="26">
        <v>0</v>
      </c>
      <c r="G65" s="26">
        <v>0</v>
      </c>
      <c r="H65" s="26">
        <v>0</v>
      </c>
      <c r="I65" s="26">
        <v>0</v>
      </c>
      <c r="J65" s="26">
        <v>0</v>
      </c>
      <c r="K65" s="26">
        <v>0</v>
      </c>
      <c r="L65" s="26">
        <v>0</v>
      </c>
    </row>
    <row r="66" spans="1:12" ht="20.100000000000001" customHeight="1">
      <c r="C66" s="28"/>
    </row>
  </sheetData>
  <mergeCells count="7">
    <mergeCell ref="A1:L1"/>
    <mergeCell ref="A2:L2"/>
    <mergeCell ref="A4:A5"/>
    <mergeCell ref="B4:B5"/>
    <mergeCell ref="C4:C5"/>
    <mergeCell ref="D4:D5"/>
    <mergeCell ref="E4:L4"/>
  </mergeCells>
  <pageMargins left="0.55118110236220474" right="0.35433070866141736" top="0.74803149606299213" bottom="0.74803149606299213" header="0.31496062992125984" footer="0.31496062992125984"/>
  <pageSetup paperSize="9" scale="95"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3D7A1B-FAF8-4F62-A115-02B2A03C1E59}">
  <sheetPr>
    <tabColor rgb="FFFF0000"/>
  </sheetPr>
  <dimension ref="A1:M34"/>
  <sheetViews>
    <sheetView showZeros="0" view="pageLayout" zoomScaleNormal="100" workbookViewId="0">
      <selection activeCell="D11" sqref="D11"/>
    </sheetView>
  </sheetViews>
  <sheetFormatPr defaultColWidth="6.85546875" defaultRowHeight="20.100000000000001" customHeight="1"/>
  <cols>
    <col min="1" max="1" width="6.85546875" style="67"/>
    <col min="2" max="2" width="42.85546875" style="68" customWidth="1"/>
    <col min="3" max="3" width="11.85546875" style="67" customWidth="1"/>
    <col min="4" max="4" width="12.140625" style="66" customWidth="1"/>
    <col min="5" max="5" width="10.7109375" style="66" customWidth="1"/>
    <col min="6" max="7" width="9" style="69" customWidth="1"/>
    <col min="8" max="8" width="9" style="55" customWidth="1"/>
    <col min="9" max="9" width="9.85546875" style="55" customWidth="1"/>
    <col min="10" max="11" width="10.7109375" style="55" customWidth="1"/>
    <col min="12" max="12" width="9" style="55" customWidth="1"/>
    <col min="13" max="13" width="6.85546875" style="54"/>
    <col min="14" max="16384" width="6.85546875" style="55"/>
  </cols>
  <sheetData>
    <row r="1" spans="1:12" s="44" customFormat="1" ht="20.100000000000001" customHeight="1">
      <c r="A1" s="121" t="s">
        <v>265</v>
      </c>
      <c r="B1" s="121"/>
      <c r="C1" s="121"/>
      <c r="D1" s="121"/>
      <c r="E1" s="121"/>
      <c r="F1" s="121"/>
      <c r="G1" s="121"/>
      <c r="H1" s="121"/>
      <c r="I1" s="121"/>
      <c r="J1" s="121"/>
      <c r="K1" s="121"/>
      <c r="L1" s="121"/>
    </row>
    <row r="2" spans="1:12" s="44" customFormat="1" ht="20.100000000000001" customHeight="1">
      <c r="A2" s="122" t="str">
        <f>'Biểu số 02'!A2:M2</f>
        <v>(Kèm theo Tờ trình số:           /TTr-UBND ngày …/4/2025 của Ủy ban nhân dân thành phố Lạng Sơn)</v>
      </c>
      <c r="B2" s="122"/>
      <c r="C2" s="122"/>
      <c r="D2" s="122"/>
      <c r="E2" s="122"/>
      <c r="F2" s="122"/>
      <c r="G2" s="122"/>
      <c r="H2" s="122"/>
      <c r="I2" s="122"/>
      <c r="J2" s="122"/>
      <c r="K2" s="122"/>
      <c r="L2" s="122"/>
    </row>
    <row r="3" spans="1:12" s="44" customFormat="1" ht="20.100000000000001" customHeight="1">
      <c r="A3" s="95"/>
      <c r="B3" s="95"/>
      <c r="C3" s="96"/>
      <c r="D3" s="97"/>
      <c r="G3" s="98"/>
      <c r="J3" s="123" t="s">
        <v>0</v>
      </c>
      <c r="K3" s="123"/>
      <c r="L3" s="123"/>
    </row>
    <row r="4" spans="1:12" s="47" customFormat="1" ht="20.100000000000001" customHeight="1">
      <c r="A4" s="124" t="s">
        <v>1</v>
      </c>
      <c r="B4" s="125" t="s">
        <v>100</v>
      </c>
      <c r="C4" s="125" t="s">
        <v>2</v>
      </c>
      <c r="D4" s="125" t="s">
        <v>116</v>
      </c>
      <c r="E4" s="125" t="s">
        <v>3</v>
      </c>
      <c r="F4" s="125"/>
      <c r="G4" s="125"/>
      <c r="H4" s="125"/>
      <c r="I4" s="125"/>
      <c r="J4" s="125"/>
      <c r="K4" s="125"/>
      <c r="L4" s="125"/>
    </row>
    <row r="5" spans="1:12" s="47" customFormat="1" ht="32.1" customHeight="1">
      <c r="A5" s="124"/>
      <c r="B5" s="125"/>
      <c r="C5" s="125"/>
      <c r="D5" s="125"/>
      <c r="E5" s="46" t="s">
        <v>123</v>
      </c>
      <c r="F5" s="46" t="s">
        <v>124</v>
      </c>
      <c r="G5" s="46" t="s">
        <v>125</v>
      </c>
      <c r="H5" s="46" t="s">
        <v>126</v>
      </c>
      <c r="I5" s="46" t="s">
        <v>127</v>
      </c>
      <c r="J5" s="46" t="s">
        <v>128</v>
      </c>
      <c r="K5" s="46" t="s">
        <v>129</v>
      </c>
      <c r="L5" s="46" t="s">
        <v>130</v>
      </c>
    </row>
    <row r="6" spans="1:12" s="50" customFormat="1" ht="20.100000000000001" customHeight="1">
      <c r="A6" s="48">
        <v>-1</v>
      </c>
      <c r="B6" s="48">
        <v>-2</v>
      </c>
      <c r="C6" s="48">
        <v>-3</v>
      </c>
      <c r="D6" s="49" t="s">
        <v>134</v>
      </c>
      <c r="E6" s="48">
        <v>-5</v>
      </c>
      <c r="F6" s="48">
        <v>-6</v>
      </c>
      <c r="G6" s="48">
        <v>-7</v>
      </c>
      <c r="H6" s="48">
        <v>-8</v>
      </c>
      <c r="I6" s="48">
        <v>-9</v>
      </c>
      <c r="J6" s="48">
        <v>-10</v>
      </c>
      <c r="K6" s="48">
        <v>-11</v>
      </c>
      <c r="L6" s="48">
        <v>-12</v>
      </c>
    </row>
    <row r="7" spans="1:12" ht="32.1" customHeight="1">
      <c r="A7" s="51" t="s">
        <v>5</v>
      </c>
      <c r="B7" s="52" t="s">
        <v>214</v>
      </c>
      <c r="C7" s="46" t="s">
        <v>104</v>
      </c>
      <c r="D7" s="53">
        <f>SUM(E7:L7)</f>
        <v>275.74618980000048</v>
      </c>
      <c r="E7" s="53">
        <f>E9+E10+E11+E12+E13+E14+E16+E17+E18+E19</f>
        <v>4.1384829999999999</v>
      </c>
      <c r="F7" s="53">
        <f t="shared" ref="F7:L7" si="0">F9+F10+F11+F12+F13+F14+F16+F17+F18+F19</f>
        <v>2.9814500000000006</v>
      </c>
      <c r="G7" s="53">
        <f t="shared" si="0"/>
        <v>6.8250900000000021</v>
      </c>
      <c r="H7" s="53">
        <f t="shared" si="0"/>
        <v>33.730684999999937</v>
      </c>
      <c r="I7" s="53">
        <f t="shared" si="0"/>
        <v>8.8684480000002672</v>
      </c>
      <c r="J7" s="53">
        <f t="shared" si="0"/>
        <v>65.004700000000426</v>
      </c>
      <c r="K7" s="53">
        <f t="shared" si="0"/>
        <v>29.574427999999962</v>
      </c>
      <c r="L7" s="53">
        <f t="shared" si="0"/>
        <v>124.62290579999986</v>
      </c>
    </row>
    <row r="8" spans="1:12" ht="20.100000000000001" customHeight="1">
      <c r="A8" s="56"/>
      <c r="B8" s="43" t="s">
        <v>119</v>
      </c>
      <c r="C8" s="34"/>
      <c r="D8" s="53">
        <f t="shared" ref="D8:D34" si="1">SUM(E8:L8)</f>
        <v>0</v>
      </c>
      <c r="E8" s="53"/>
      <c r="F8" s="53"/>
      <c r="G8" s="53"/>
      <c r="H8" s="53"/>
      <c r="I8" s="53"/>
      <c r="J8" s="53"/>
      <c r="K8" s="53"/>
      <c r="L8" s="53"/>
    </row>
    <row r="9" spans="1:12" ht="20.100000000000001" customHeight="1">
      <c r="A9" s="56" t="s">
        <v>7</v>
      </c>
      <c r="B9" s="38" t="s">
        <v>105</v>
      </c>
      <c r="C9" s="34" t="s">
        <v>106</v>
      </c>
      <c r="D9" s="57">
        <f t="shared" si="1"/>
        <v>63.311482000000254</v>
      </c>
      <c r="E9" s="57">
        <v>0.61692100000000005</v>
      </c>
      <c r="F9" s="57">
        <v>0.05</v>
      </c>
      <c r="G9" s="57">
        <v>0</v>
      </c>
      <c r="H9" s="57">
        <v>10.88416</v>
      </c>
      <c r="I9" s="57">
        <v>0.36849999999999999</v>
      </c>
      <c r="J9" s="57">
        <v>14.196137000000853</v>
      </c>
      <c r="K9" s="57">
        <v>9.7072639999999986</v>
      </c>
      <c r="L9" s="57">
        <v>27.488499999999402</v>
      </c>
    </row>
    <row r="10" spans="1:12" ht="20.100000000000001" customHeight="1">
      <c r="A10" s="56" t="s">
        <v>12</v>
      </c>
      <c r="B10" s="41" t="s">
        <v>137</v>
      </c>
      <c r="C10" s="34" t="s">
        <v>107</v>
      </c>
      <c r="D10" s="57">
        <f t="shared" si="1"/>
        <v>85.827804000000384</v>
      </c>
      <c r="E10" s="57">
        <v>2.2051800000000004</v>
      </c>
      <c r="F10" s="57">
        <v>2.8557800000000007</v>
      </c>
      <c r="G10" s="57">
        <v>1.6596100000000005</v>
      </c>
      <c r="H10" s="57">
        <v>17.080011999999932</v>
      </c>
      <c r="I10" s="57">
        <v>4.6935959999999888</v>
      </c>
      <c r="J10" s="57">
        <v>8.0962631999991874</v>
      </c>
      <c r="K10" s="57">
        <v>5.0954969999999982</v>
      </c>
      <c r="L10" s="57">
        <v>44.141865800001263</v>
      </c>
    </row>
    <row r="11" spans="1:12" ht="20.100000000000001" customHeight="1">
      <c r="A11" s="56" t="s">
        <v>14</v>
      </c>
      <c r="B11" s="41" t="s">
        <v>15</v>
      </c>
      <c r="C11" s="34" t="s">
        <v>108</v>
      </c>
      <c r="D11" s="57">
        <f t="shared" si="1"/>
        <v>20.161491999999907</v>
      </c>
      <c r="E11" s="57">
        <v>1.2963819999999999</v>
      </c>
      <c r="F11" s="57">
        <v>7.5670000000000001E-2</v>
      </c>
      <c r="G11" s="57">
        <v>0.31512000000000012</v>
      </c>
      <c r="H11" s="57">
        <v>3.3983130000000008</v>
      </c>
      <c r="I11" s="57">
        <v>2.4780920000005491</v>
      </c>
      <c r="J11" s="57">
        <v>3.84513499999936</v>
      </c>
      <c r="K11" s="57">
        <v>1.625190000000001</v>
      </c>
      <c r="L11" s="57">
        <v>7.1275899999999952</v>
      </c>
    </row>
    <row r="12" spans="1:12" ht="20.100000000000001" customHeight="1">
      <c r="A12" s="56" t="s">
        <v>17</v>
      </c>
      <c r="B12" s="38" t="s">
        <v>21</v>
      </c>
      <c r="C12" s="34" t="s">
        <v>110</v>
      </c>
      <c r="D12" s="57">
        <f t="shared" si="1"/>
        <v>0</v>
      </c>
      <c r="E12" s="57">
        <v>0</v>
      </c>
      <c r="F12" s="57">
        <v>0</v>
      </c>
      <c r="G12" s="57">
        <v>0</v>
      </c>
      <c r="H12" s="57">
        <v>0</v>
      </c>
      <c r="I12" s="57">
        <v>0</v>
      </c>
      <c r="J12" s="57">
        <v>0</v>
      </c>
      <c r="K12" s="57">
        <v>0</v>
      </c>
      <c r="L12" s="57">
        <v>0</v>
      </c>
    </row>
    <row r="13" spans="1:12" ht="20.100000000000001" customHeight="1">
      <c r="A13" s="56" t="s">
        <v>20</v>
      </c>
      <c r="B13" s="38" t="s">
        <v>18</v>
      </c>
      <c r="C13" s="34" t="s">
        <v>109</v>
      </c>
      <c r="D13" s="57">
        <f t="shared" si="1"/>
        <v>20.309999999999818</v>
      </c>
      <c r="E13" s="57">
        <v>0</v>
      </c>
      <c r="F13" s="57">
        <v>0</v>
      </c>
      <c r="G13" s="57">
        <v>0</v>
      </c>
      <c r="H13" s="57">
        <v>0</v>
      </c>
      <c r="I13" s="57">
        <v>0</v>
      </c>
      <c r="J13" s="57">
        <v>17.942232999999849</v>
      </c>
      <c r="K13" s="57">
        <v>2.3138669999999699</v>
      </c>
      <c r="L13" s="57">
        <v>5.3900000000000003E-2</v>
      </c>
    </row>
    <row r="14" spans="1:12" ht="20.100000000000001" customHeight="1">
      <c r="A14" s="56" t="s">
        <v>23</v>
      </c>
      <c r="B14" s="38" t="s">
        <v>24</v>
      </c>
      <c r="C14" s="34" t="s">
        <v>111</v>
      </c>
      <c r="D14" s="57">
        <f t="shared" si="1"/>
        <v>82.195481800000096</v>
      </c>
      <c r="E14" s="57">
        <v>0</v>
      </c>
      <c r="F14" s="57">
        <v>0</v>
      </c>
      <c r="G14" s="57">
        <v>4.2403100000000009</v>
      </c>
      <c r="H14" s="57">
        <v>1.5</v>
      </c>
      <c r="I14" s="57">
        <v>0.48999999999972665</v>
      </c>
      <c r="J14" s="57">
        <v>20.72493180000118</v>
      </c>
      <c r="K14" s="57">
        <v>10.719299999999999</v>
      </c>
      <c r="L14" s="57">
        <v>44.5209399999992</v>
      </c>
    </row>
    <row r="15" spans="1:12" ht="20.100000000000001" customHeight="1">
      <c r="A15" s="58"/>
      <c r="B15" s="43" t="s">
        <v>138</v>
      </c>
      <c r="C15" s="37" t="s">
        <v>121</v>
      </c>
      <c r="D15" s="57">
        <f t="shared" si="1"/>
        <v>0</v>
      </c>
      <c r="E15" s="57">
        <v>0</v>
      </c>
      <c r="F15" s="57">
        <v>0</v>
      </c>
      <c r="G15" s="57">
        <v>0</v>
      </c>
      <c r="H15" s="57">
        <v>0</v>
      </c>
      <c r="I15" s="57">
        <v>0</v>
      </c>
      <c r="J15" s="57">
        <v>0</v>
      </c>
      <c r="K15" s="57">
        <v>0</v>
      </c>
      <c r="L15" s="57">
        <v>0</v>
      </c>
    </row>
    <row r="16" spans="1:12" ht="20.100000000000001" customHeight="1">
      <c r="A16" s="56" t="s">
        <v>31</v>
      </c>
      <c r="B16" s="41" t="s">
        <v>102</v>
      </c>
      <c r="C16" s="34" t="s">
        <v>112</v>
      </c>
      <c r="D16" s="57">
        <f t="shared" si="1"/>
        <v>3.9399300000000013</v>
      </c>
      <c r="E16" s="57">
        <v>0.02</v>
      </c>
      <c r="F16" s="57">
        <v>0</v>
      </c>
      <c r="G16" s="57">
        <v>0.61004999999999998</v>
      </c>
      <c r="H16" s="57">
        <v>0.86819999999999986</v>
      </c>
      <c r="I16" s="57">
        <v>0.83826000000000234</v>
      </c>
      <c r="J16" s="57">
        <v>0.2</v>
      </c>
      <c r="K16" s="57">
        <v>0.11330999999999895</v>
      </c>
      <c r="L16" s="57">
        <v>1.2901099999999999</v>
      </c>
    </row>
    <row r="17" spans="1:13" ht="20.100000000000001" customHeight="1">
      <c r="A17" s="56" t="s">
        <v>33</v>
      </c>
      <c r="B17" s="41" t="s">
        <v>139</v>
      </c>
      <c r="C17" s="34" t="s">
        <v>215</v>
      </c>
      <c r="D17" s="57">
        <f t="shared" si="1"/>
        <v>0</v>
      </c>
      <c r="E17" s="57">
        <v>0</v>
      </c>
      <c r="F17" s="57">
        <v>0</v>
      </c>
      <c r="G17" s="57">
        <v>0</v>
      </c>
      <c r="H17" s="57">
        <v>0</v>
      </c>
      <c r="I17" s="57">
        <v>0</v>
      </c>
      <c r="J17" s="57">
        <v>0</v>
      </c>
      <c r="K17" s="57">
        <v>0</v>
      </c>
      <c r="L17" s="57">
        <v>0</v>
      </c>
    </row>
    <row r="18" spans="1:13" ht="20.100000000000001" customHeight="1">
      <c r="A18" s="56" t="s">
        <v>36</v>
      </c>
      <c r="B18" s="41" t="s">
        <v>34</v>
      </c>
      <c r="C18" s="34" t="s">
        <v>113</v>
      </c>
      <c r="D18" s="57">
        <f t="shared" si="1"/>
        <v>0</v>
      </c>
      <c r="E18" s="57">
        <v>0</v>
      </c>
      <c r="F18" s="57">
        <v>0</v>
      </c>
      <c r="G18" s="57">
        <v>0</v>
      </c>
      <c r="H18" s="57">
        <v>0</v>
      </c>
      <c r="I18" s="57">
        <v>0</v>
      </c>
      <c r="J18" s="57">
        <v>0</v>
      </c>
      <c r="K18" s="57">
        <v>0</v>
      </c>
      <c r="L18" s="57">
        <v>0</v>
      </c>
    </row>
    <row r="19" spans="1:13" ht="20.100000000000001" customHeight="1">
      <c r="A19" s="56" t="s">
        <v>141</v>
      </c>
      <c r="B19" s="41" t="s">
        <v>37</v>
      </c>
      <c r="C19" s="34" t="s">
        <v>114</v>
      </c>
      <c r="D19" s="57">
        <f t="shared" si="1"/>
        <v>0</v>
      </c>
      <c r="E19" s="57">
        <v>0</v>
      </c>
      <c r="F19" s="57">
        <v>0</v>
      </c>
      <c r="G19" s="57">
        <v>0</v>
      </c>
      <c r="H19" s="57">
        <v>0</v>
      </c>
      <c r="I19" s="57">
        <v>0</v>
      </c>
      <c r="J19" s="57">
        <v>0</v>
      </c>
      <c r="K19" s="57">
        <v>0</v>
      </c>
      <c r="L19" s="57">
        <v>0</v>
      </c>
    </row>
    <row r="20" spans="1:13" ht="32.1" customHeight="1">
      <c r="A20" s="51">
        <v>2</v>
      </c>
      <c r="B20" s="52" t="s">
        <v>216</v>
      </c>
      <c r="C20" s="46"/>
      <c r="D20" s="53">
        <f t="shared" si="1"/>
        <v>24.289999999999829</v>
      </c>
      <c r="E20" s="53">
        <f>E22+E23+E24+E25</f>
        <v>0</v>
      </c>
      <c r="F20" s="53">
        <f t="shared" ref="F20:L20" si="2">F22+F23+F24+F25</f>
        <v>0</v>
      </c>
      <c r="G20" s="53">
        <f t="shared" si="2"/>
        <v>0</v>
      </c>
      <c r="H20" s="53">
        <f t="shared" si="2"/>
        <v>0</v>
      </c>
      <c r="I20" s="53">
        <f t="shared" si="2"/>
        <v>0</v>
      </c>
      <c r="J20" s="53">
        <f t="shared" si="2"/>
        <v>21.29</v>
      </c>
      <c r="K20" s="53">
        <f t="shared" si="2"/>
        <v>1.9999999999998299</v>
      </c>
      <c r="L20" s="53">
        <f t="shared" si="2"/>
        <v>1</v>
      </c>
    </row>
    <row r="21" spans="1:13" ht="20.100000000000001" customHeight="1">
      <c r="A21" s="59"/>
      <c r="B21" s="60" t="s">
        <v>119</v>
      </c>
      <c r="C21" s="61"/>
      <c r="D21" s="57">
        <f t="shared" si="1"/>
        <v>0</v>
      </c>
      <c r="E21" s="57"/>
      <c r="F21" s="57"/>
      <c r="G21" s="57"/>
      <c r="H21" s="57"/>
      <c r="I21" s="57"/>
      <c r="J21" s="57"/>
      <c r="K21" s="57"/>
      <c r="L21" s="57"/>
    </row>
    <row r="22" spans="1:13" ht="32.1" customHeight="1">
      <c r="A22" s="59" t="s">
        <v>41</v>
      </c>
      <c r="B22" s="60" t="s">
        <v>217</v>
      </c>
      <c r="C22" s="61" t="s">
        <v>248</v>
      </c>
      <c r="D22" s="57">
        <f t="shared" si="1"/>
        <v>0</v>
      </c>
      <c r="E22" s="57">
        <v>0</v>
      </c>
      <c r="F22" s="57">
        <v>0</v>
      </c>
      <c r="G22" s="57">
        <v>0</v>
      </c>
      <c r="H22" s="57">
        <v>0</v>
      </c>
      <c r="I22" s="57">
        <v>0</v>
      </c>
      <c r="J22" s="57">
        <v>0</v>
      </c>
      <c r="K22" s="57">
        <v>0</v>
      </c>
      <c r="L22" s="57">
        <v>0</v>
      </c>
    </row>
    <row r="23" spans="1:13" ht="32.1" customHeight="1">
      <c r="A23" s="59" t="s">
        <v>44</v>
      </c>
      <c r="B23" s="60" t="s">
        <v>218</v>
      </c>
      <c r="C23" s="61" t="s">
        <v>249</v>
      </c>
      <c r="D23" s="57">
        <f t="shared" si="1"/>
        <v>0</v>
      </c>
      <c r="E23" s="57">
        <v>0</v>
      </c>
      <c r="F23" s="57">
        <v>0</v>
      </c>
      <c r="G23" s="57">
        <v>0</v>
      </c>
      <c r="H23" s="57">
        <v>0</v>
      </c>
      <c r="I23" s="57">
        <v>0</v>
      </c>
      <c r="J23" s="57">
        <v>0</v>
      </c>
      <c r="K23" s="57">
        <v>0</v>
      </c>
      <c r="L23" s="57">
        <v>0</v>
      </c>
    </row>
    <row r="24" spans="1:13" ht="32.1" customHeight="1">
      <c r="A24" s="59" t="s">
        <v>47</v>
      </c>
      <c r="B24" s="60" t="s">
        <v>219</v>
      </c>
      <c r="C24" s="61" t="s">
        <v>250</v>
      </c>
      <c r="D24" s="57">
        <f t="shared" si="1"/>
        <v>0</v>
      </c>
      <c r="E24" s="57">
        <v>0</v>
      </c>
      <c r="F24" s="57">
        <v>0</v>
      </c>
      <c r="G24" s="57">
        <v>0</v>
      </c>
      <c r="H24" s="57">
        <v>0</v>
      </c>
      <c r="I24" s="57">
        <v>0</v>
      </c>
      <c r="J24" s="57">
        <v>0</v>
      </c>
      <c r="K24" s="57">
        <v>0</v>
      </c>
      <c r="L24" s="57">
        <v>0</v>
      </c>
    </row>
    <row r="25" spans="1:13" ht="32.1" customHeight="1">
      <c r="A25" s="59" t="s">
        <v>50</v>
      </c>
      <c r="B25" s="60" t="s">
        <v>220</v>
      </c>
      <c r="C25" s="61" t="s">
        <v>251</v>
      </c>
      <c r="D25" s="57">
        <f t="shared" si="1"/>
        <v>24.289999999999829</v>
      </c>
      <c r="E25" s="57">
        <v>0</v>
      </c>
      <c r="F25" s="57">
        <v>0</v>
      </c>
      <c r="G25" s="57">
        <v>0</v>
      </c>
      <c r="H25" s="57">
        <v>0</v>
      </c>
      <c r="I25" s="57">
        <v>0</v>
      </c>
      <c r="J25" s="57">
        <v>21.29</v>
      </c>
      <c r="K25" s="57">
        <v>1.9999999999998299</v>
      </c>
      <c r="L25" s="57">
        <v>1</v>
      </c>
    </row>
    <row r="26" spans="1:13" ht="20.100000000000001" customHeight="1">
      <c r="A26" s="59"/>
      <c r="B26" s="43" t="s">
        <v>138</v>
      </c>
      <c r="C26" s="37" t="s">
        <v>252</v>
      </c>
      <c r="D26" s="57">
        <f t="shared" si="1"/>
        <v>0</v>
      </c>
      <c r="E26" s="57">
        <v>0</v>
      </c>
      <c r="F26" s="57">
        <v>0</v>
      </c>
      <c r="G26" s="57">
        <v>0</v>
      </c>
      <c r="H26" s="57">
        <v>0</v>
      </c>
      <c r="I26" s="57">
        <v>0</v>
      </c>
      <c r="J26" s="57">
        <v>0</v>
      </c>
      <c r="K26" s="57">
        <v>0</v>
      </c>
      <c r="L26" s="57">
        <v>0</v>
      </c>
    </row>
    <row r="27" spans="1:13" s="66" customFormat="1" ht="45" customHeight="1">
      <c r="A27" s="62">
        <v>3</v>
      </c>
      <c r="B27" s="63" t="s">
        <v>221</v>
      </c>
      <c r="C27" s="64" t="s">
        <v>253</v>
      </c>
      <c r="D27" s="53">
        <f t="shared" si="1"/>
        <v>5.9999999999998295</v>
      </c>
      <c r="E27" s="53">
        <v>0</v>
      </c>
      <c r="F27" s="53">
        <v>0</v>
      </c>
      <c r="G27" s="53">
        <v>0</v>
      </c>
      <c r="H27" s="53">
        <v>0</v>
      </c>
      <c r="I27" s="53">
        <v>0</v>
      </c>
      <c r="J27" s="53">
        <v>0</v>
      </c>
      <c r="K27" s="53">
        <v>4.9999999999998295</v>
      </c>
      <c r="L27" s="53">
        <v>1</v>
      </c>
      <c r="M27" s="65"/>
    </row>
    <row r="28" spans="1:13" s="66" customFormat="1" ht="32.1" customHeight="1">
      <c r="A28" s="62">
        <v>4</v>
      </c>
      <c r="B28" s="63" t="s">
        <v>222</v>
      </c>
      <c r="C28" s="64"/>
      <c r="D28" s="53">
        <f t="shared" si="1"/>
        <v>50.262409199999887</v>
      </c>
      <c r="E28" s="53">
        <f>E30+E31+E32+E33+E34</f>
        <v>16.336439999999964</v>
      </c>
      <c r="F28" s="53">
        <f t="shared" ref="F28:L28" si="3">F30+F31+F32+F33+F34</f>
        <v>0.19858000000000003</v>
      </c>
      <c r="G28" s="53">
        <f t="shared" si="3"/>
        <v>2.9729060000000005</v>
      </c>
      <c r="H28" s="53">
        <f t="shared" si="3"/>
        <v>6.4070950000000124</v>
      </c>
      <c r="I28" s="53">
        <f t="shared" si="3"/>
        <v>4.658211000000013</v>
      </c>
      <c r="J28" s="53">
        <f t="shared" si="3"/>
        <v>10.314004199999946</v>
      </c>
      <c r="K28" s="53">
        <f t="shared" si="3"/>
        <v>6.3964399999999548</v>
      </c>
      <c r="L28" s="53">
        <f t="shared" si="3"/>
        <v>2.978733000000001</v>
      </c>
      <c r="M28" s="65"/>
    </row>
    <row r="29" spans="1:13" ht="20.100000000000001" customHeight="1">
      <c r="A29" s="59"/>
      <c r="B29" s="60" t="s">
        <v>119</v>
      </c>
      <c r="C29" s="61"/>
      <c r="D29" s="57">
        <f t="shared" si="1"/>
        <v>0</v>
      </c>
      <c r="E29" s="53"/>
      <c r="F29" s="53"/>
      <c r="G29" s="53"/>
      <c r="H29" s="53"/>
      <c r="I29" s="53"/>
      <c r="J29" s="53"/>
      <c r="K29" s="53"/>
      <c r="L29" s="53"/>
    </row>
    <row r="30" spans="1:13" ht="60">
      <c r="A30" s="59" t="s">
        <v>223</v>
      </c>
      <c r="B30" s="60" t="s">
        <v>224</v>
      </c>
      <c r="C30" s="61" t="s">
        <v>254</v>
      </c>
      <c r="D30" s="57">
        <f t="shared" si="1"/>
        <v>28.736538999999933</v>
      </c>
      <c r="E30" s="57">
        <v>15.768239999999967</v>
      </c>
      <c r="F30" s="57">
        <v>0.19858000000000003</v>
      </c>
      <c r="G30" s="57">
        <v>0.1041</v>
      </c>
      <c r="H30" s="57">
        <v>2.3179660000000002</v>
      </c>
      <c r="I30" s="57">
        <v>3.040690000000013</v>
      </c>
      <c r="J30" s="57">
        <v>0.90752300000000008</v>
      </c>
      <c r="K30" s="57">
        <v>5.7939479999999532</v>
      </c>
      <c r="L30" s="57">
        <v>0.60549200000000147</v>
      </c>
    </row>
    <row r="31" spans="1:13" ht="32.1" customHeight="1">
      <c r="A31" s="59" t="s">
        <v>225</v>
      </c>
      <c r="B31" s="60" t="s">
        <v>115</v>
      </c>
      <c r="C31" s="61" t="s">
        <v>255</v>
      </c>
      <c r="D31" s="57">
        <f t="shared" si="1"/>
        <v>19.664630199999959</v>
      </c>
      <c r="E31" s="57">
        <v>0.5681999999999986</v>
      </c>
      <c r="F31" s="57">
        <v>0</v>
      </c>
      <c r="G31" s="57">
        <v>1.7807160000000004</v>
      </c>
      <c r="H31" s="57">
        <v>4.0556690000000124</v>
      </c>
      <c r="I31" s="57">
        <v>0.87783100000000003</v>
      </c>
      <c r="J31" s="57">
        <v>9.4064811999999467</v>
      </c>
      <c r="K31" s="57">
        <v>0.60249200000000136</v>
      </c>
      <c r="L31" s="57">
        <v>2.3732409999999997</v>
      </c>
    </row>
    <row r="32" spans="1:13" ht="32.1" customHeight="1">
      <c r="A32" s="59" t="s">
        <v>226</v>
      </c>
      <c r="B32" s="60" t="s">
        <v>227</v>
      </c>
      <c r="C32" s="61" t="s">
        <v>256</v>
      </c>
      <c r="D32" s="57">
        <f t="shared" si="1"/>
        <v>9.9690000000000001E-2</v>
      </c>
      <c r="E32" s="57">
        <v>0</v>
      </c>
      <c r="F32" s="57">
        <v>0</v>
      </c>
      <c r="G32" s="57">
        <v>0</v>
      </c>
      <c r="H32" s="57">
        <v>0</v>
      </c>
      <c r="I32" s="57">
        <v>9.9690000000000001E-2</v>
      </c>
      <c r="J32" s="57">
        <v>0</v>
      </c>
      <c r="K32" s="57">
        <v>0</v>
      </c>
      <c r="L32" s="57">
        <v>0</v>
      </c>
    </row>
    <row r="33" spans="1:12" ht="45" customHeight="1">
      <c r="A33" s="59" t="s">
        <v>228</v>
      </c>
      <c r="B33" s="60" t="s">
        <v>229</v>
      </c>
      <c r="C33" s="61" t="s">
        <v>256</v>
      </c>
      <c r="D33" s="57">
        <f t="shared" si="1"/>
        <v>1.12155</v>
      </c>
      <c r="E33" s="57">
        <v>0</v>
      </c>
      <c r="F33" s="57">
        <v>0</v>
      </c>
      <c r="G33" s="57">
        <v>1.08809</v>
      </c>
      <c r="H33" s="57">
        <v>3.3460000000000004E-2</v>
      </c>
      <c r="I33" s="57">
        <v>0</v>
      </c>
      <c r="J33" s="57">
        <v>0</v>
      </c>
      <c r="K33" s="57">
        <v>0</v>
      </c>
      <c r="L33" s="57">
        <v>0</v>
      </c>
    </row>
    <row r="34" spans="1:12" ht="45" customHeight="1">
      <c r="A34" s="59" t="s">
        <v>230</v>
      </c>
      <c r="B34" s="60" t="s">
        <v>231</v>
      </c>
      <c r="C34" s="61" t="s">
        <v>257</v>
      </c>
      <c r="D34" s="57">
        <f t="shared" si="1"/>
        <v>0.64</v>
      </c>
      <c r="E34" s="57">
        <v>0</v>
      </c>
      <c r="F34" s="57">
        <v>0</v>
      </c>
      <c r="G34" s="57">
        <v>0</v>
      </c>
      <c r="H34" s="57">
        <v>0</v>
      </c>
      <c r="I34" s="57">
        <v>0.64</v>
      </c>
      <c r="J34" s="57">
        <v>0</v>
      </c>
      <c r="K34" s="57">
        <v>0</v>
      </c>
      <c r="L34" s="57">
        <v>0</v>
      </c>
    </row>
  </sheetData>
  <mergeCells count="8">
    <mergeCell ref="A1:L1"/>
    <mergeCell ref="A2:L2"/>
    <mergeCell ref="J3:L3"/>
    <mergeCell ref="A4:A5"/>
    <mergeCell ref="B4:B5"/>
    <mergeCell ref="C4:C5"/>
    <mergeCell ref="D4:D5"/>
    <mergeCell ref="E4:L4"/>
  </mergeCells>
  <pageMargins left="0.59062499999999996" right="0.23622047244094491" top="0.74803149606299213" bottom="0.74803149606299213" header="0.31496062992125984" footer="0.31496062992125984"/>
  <pageSetup paperSize="9" scale="9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10</vt:i4>
      </vt:variant>
    </vt:vector>
  </HeadingPairs>
  <TitlesOfParts>
    <vt:vector size="15" baseType="lpstr">
      <vt:lpstr>Biểu số 01_KQTH</vt:lpstr>
      <vt:lpstr>Biểu số 02</vt:lpstr>
      <vt:lpstr>Biểu số 03</vt:lpstr>
      <vt:lpstr>Biểu số 04</vt:lpstr>
      <vt:lpstr>Biểu số 05</vt:lpstr>
      <vt:lpstr>'Biểu số 01_KQTH'!Print_Area</vt:lpstr>
      <vt:lpstr>'Biểu số 02'!Print_Area</vt:lpstr>
      <vt:lpstr>'Biểu số 03'!Print_Area</vt:lpstr>
      <vt:lpstr>'Biểu số 04'!Print_Area</vt:lpstr>
      <vt:lpstr>'Biểu số 05'!Print_Area</vt:lpstr>
      <vt:lpstr>'Biểu số 01_KQTH'!Print_Titles</vt:lpstr>
      <vt:lpstr>'Biểu số 02'!Print_Titles</vt:lpstr>
      <vt:lpstr>'Biểu số 03'!Print_Titles</vt:lpstr>
      <vt:lpstr>'Biểu số 04'!Print_Titles</vt:lpstr>
      <vt:lpstr>'Biểu số 05'!Print_Titles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Hang-TNMT</dc:creator>
  <cp:lastModifiedBy>Hằng_BQH</cp:lastModifiedBy>
  <cp:lastPrinted>2025-04-14T07:57:08Z</cp:lastPrinted>
  <dcterms:created xsi:type="dcterms:W3CDTF">2020-07-13T06:39:06Z</dcterms:created>
  <dcterms:modified xsi:type="dcterms:W3CDTF">2025-04-14T08:10:25Z</dcterms:modified>
</cp:coreProperties>
</file>